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oogle Drive\A-Academy\Content\Finance\Personal\Series 10 - Stock Investment\"/>
    </mc:Choice>
  </mc:AlternateContent>
  <bookViews>
    <workbookView xWindow="0" yWindow="0" windowWidth="21600" windowHeight="10830"/>
  </bookViews>
  <sheets>
    <sheet name="Basic Screening" sheetId="1" r:id="rId1"/>
    <sheet name="EPS Trend" sheetId="3" r:id="rId2"/>
  </sheets>
  <definedNames>
    <definedName name="_xlnm.Print_Area" localSheetId="0">'Basic Screening'!$A$1:$F$56</definedName>
    <definedName name="_xlnm.Print_Area" localSheetId="1">'EPS Trend'!$A$1:$F$8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3" l="1"/>
  <c r="B13" i="3"/>
  <c r="C13" i="3"/>
  <c r="D13" i="3"/>
  <c r="E13" i="3"/>
  <c r="F13" i="3"/>
  <c r="C10" i="3"/>
  <c r="D10" i="3" s="1"/>
  <c r="E10" i="3" s="1"/>
  <c r="F10" i="3" s="1"/>
  <c r="F4" i="3"/>
  <c r="E4" i="3"/>
  <c r="D4" i="3"/>
  <c r="C4" i="3"/>
  <c r="B4" i="3"/>
  <c r="C1" i="3"/>
  <c r="D1" i="3" s="1"/>
  <c r="E1" i="3" s="1"/>
  <c r="D15" i="3" l="1"/>
  <c r="F17" i="3"/>
  <c r="F8" i="3"/>
  <c r="D14" i="3"/>
  <c r="C14" i="3"/>
  <c r="E15" i="3"/>
  <c r="F14" i="3"/>
  <c r="E16" i="3"/>
  <c r="F15" i="3"/>
  <c r="F16" i="3"/>
  <c r="E14" i="3"/>
  <c r="C5" i="3"/>
  <c r="D5" i="3"/>
  <c r="E6" i="3"/>
  <c r="F6" i="3"/>
  <c r="F5" i="3"/>
  <c r="E7" i="3"/>
  <c r="D6" i="3"/>
  <c r="F7" i="3"/>
  <c r="E5" i="3"/>
  <c r="E27" i="1"/>
  <c r="E26" i="1"/>
  <c r="D26" i="1"/>
  <c r="D25" i="1"/>
  <c r="E25" i="1"/>
  <c r="C25" i="1"/>
  <c r="F24" i="1"/>
  <c r="F28" i="1" s="1"/>
  <c r="C24" i="1"/>
  <c r="D24" i="1"/>
  <c r="E24" i="1"/>
  <c r="B24" i="1"/>
  <c r="F27" i="1" l="1"/>
  <c r="F25" i="1"/>
  <c r="F26" i="1"/>
  <c r="F51" i="1"/>
  <c r="F36" i="1"/>
  <c r="B35" i="1"/>
  <c r="C35" i="1" s="1"/>
  <c r="D35" i="1" s="1"/>
  <c r="E35" i="1" s="1"/>
  <c r="F35" i="1" s="1"/>
  <c r="B21" i="1"/>
  <c r="C21" i="1" s="1"/>
  <c r="D21" i="1" s="1"/>
  <c r="E21" i="1" s="1"/>
  <c r="F21" i="1" s="1"/>
  <c r="C14" i="1"/>
  <c r="D14" i="1"/>
  <c r="E14" i="1"/>
  <c r="F14" i="1"/>
  <c r="B14" i="1"/>
  <c r="C10" i="1"/>
  <c r="D10" i="1" s="1"/>
  <c r="E10" i="1" s="1"/>
  <c r="F10" i="1" s="1"/>
  <c r="B46" i="1" l="1"/>
  <c r="C46" i="1" s="1"/>
  <c r="D46" i="1" s="1"/>
  <c r="E46" i="1" s="1"/>
  <c r="F46" i="1" s="1"/>
</calcChain>
</file>

<file path=xl/sharedStrings.xml><?xml version="1.0" encoding="utf-8"?>
<sst xmlns="http://schemas.openxmlformats.org/spreadsheetml/2006/main" count="104" uniqueCount="46">
  <si>
    <r>
      <rPr>
        <b/>
        <u/>
        <sz val="14"/>
        <color theme="1"/>
        <rFont val="Cordia New"/>
        <family val="2"/>
      </rPr>
      <t>เกณฑ์ที่ 1</t>
    </r>
    <r>
      <rPr>
        <b/>
        <sz val="14"/>
        <color theme="1"/>
        <rFont val="Cordia New"/>
        <family val="2"/>
      </rPr>
      <t xml:space="preserve"> คัดออกธุรกิจที่ไม่ต้องการ/อยู่นอกขอบเขตความรู้</t>
    </r>
  </si>
  <si>
    <r>
      <rPr>
        <b/>
        <u/>
        <sz val="14"/>
        <color theme="1"/>
        <rFont val="Cordia New"/>
        <family val="2"/>
      </rPr>
      <t>เกณฑ์ที่ 2</t>
    </r>
    <r>
      <rPr>
        <b/>
        <sz val="14"/>
        <color theme="1"/>
        <rFont val="Cordia New"/>
        <family val="2"/>
      </rPr>
      <t xml:space="preserve"> มีภูมิคุ้มกันดี ไม่มีปัญหาหนี้</t>
    </r>
  </si>
  <si>
    <r>
      <rPr>
        <b/>
        <u/>
        <sz val="14"/>
        <color theme="1"/>
        <rFont val="Cordia New"/>
        <family val="2"/>
      </rPr>
      <t>เกณฑ์ที่ 3</t>
    </r>
    <r>
      <rPr>
        <b/>
        <sz val="14"/>
        <color theme="1"/>
        <rFont val="Cordia New"/>
        <family val="2"/>
      </rPr>
      <t xml:space="preserve"> รายได้เติบโตดี สม่ำเสมอ</t>
    </r>
  </si>
  <si>
    <r>
      <rPr>
        <b/>
        <u/>
        <sz val="14"/>
        <color theme="1"/>
        <rFont val="Cordia New"/>
        <family val="2"/>
      </rPr>
      <t>เกณฑ์ที่ 4</t>
    </r>
    <r>
      <rPr>
        <b/>
        <sz val="14"/>
        <color theme="1"/>
        <rFont val="Cordia New"/>
        <family val="2"/>
      </rPr>
      <t xml:space="preserve"> อัตรากำไรคุ้มค่า สม่ำเสมอ</t>
    </r>
  </si>
  <si>
    <r>
      <rPr>
        <b/>
        <u/>
        <sz val="14"/>
        <color theme="1"/>
        <rFont val="Cordia New"/>
        <family val="2"/>
      </rPr>
      <t>เกณฑ์ที่ 5</t>
    </r>
    <r>
      <rPr>
        <b/>
        <sz val="14"/>
        <color theme="1"/>
        <rFont val="Cordia New"/>
        <family val="2"/>
      </rPr>
      <t xml:space="preserve"> ราคาไม่แพงเกินไป</t>
    </r>
  </si>
  <si>
    <t>หนี้สินรวม</t>
  </si>
  <si>
    <t>ส่วนของผู้ถือหุ้น</t>
  </si>
  <si>
    <t>D/E Ratio</t>
  </si>
  <si>
    <t>เต็มปี</t>
  </si>
  <si>
    <t>ไตรมาส 1</t>
  </si>
  <si>
    <t>ไตรมาส 2</t>
  </si>
  <si>
    <t>ไตรมาส 3</t>
  </si>
  <si>
    <t>ค่าวัด</t>
  </si>
  <si>
    <t>โปรดพิจารณาโดยใช้ดุลยพินิจของท่านเอง</t>
  </si>
  <si>
    <t>ผ่าน</t>
  </si>
  <si>
    <t>ไม่ผ่าน</t>
  </si>
  <si>
    <t>รายได้รวม</t>
  </si>
  <si>
    <t>โปรดประเมิน</t>
  </si>
  <si>
    <t>D/E Ratio ไม่ควรเกิน 1-1.5 เท่าสำหรับบริษัททั่วไป ที่ไม่ใช่สถาบันการเงิน</t>
  </si>
  <si>
    <t>ควรให้ความสำคัญกับค่าปัจจุบัน แต่สามารถพิจารณาอดีตเพื่อให้เห็นแนวโน้มได้</t>
  </si>
  <si>
    <t>อัตราการเติบโต - 1 ปี</t>
  </si>
  <si>
    <t>อัตราการเติบโต - 2 ปี</t>
  </si>
  <si>
    <t>อัตราการเติบโต - 3 ปี</t>
  </si>
  <si>
    <t>อัตราการเติบโต - 4 ปี</t>
  </si>
  <si>
    <t>เกณฑ์ผ่านที่แนะนำ</t>
  </si>
  <si>
    <t>ควรเติบโตได้ตั้งแต่ 8-10% ขึ้นไป เพื่อสะท้อนว่ากิจการยังสามารถขยายตลาดได้อยู่</t>
  </si>
  <si>
    <t>อัตราการเติบโตระยะสั้น อาจลดลงหรือติดลบได้บางปี ควรพิจารณาการโตระยะยาวประกอบด้วย</t>
  </si>
  <si>
    <t>อัตรากำไรสุทธิไม่ควรต่ำกว่า 3-5% เพื่อให้เพียงพอต่อการรับความผันผวนด้านต้นทุนต่างๆ</t>
  </si>
  <si>
    <t>ROE ไม่ควรต่ำกว่า 15% เพื่อสะท้อนผลตอบแทนที่เพียงพอ สำหรับการลงทุนในธุรกิจ (หุ้น)</t>
  </si>
  <si>
    <t>NPM - อัตรากำไรสุทธิ (%)</t>
  </si>
  <si>
    <t>ROE - อัตราผลตอบแทนของผู้ถือหุ้น (%)</t>
  </si>
  <si>
    <t>อัตราส่วนทั้งสองควรมีค่าสม่ำเสมอหรือสูงขึ้น หากจะต่ำลงก็ไม่ควรจะมากนัก</t>
  </si>
  <si>
    <t>ชื่อหุ้น</t>
  </si>
  <si>
    <t>PS</t>
  </si>
  <si>
    <t>เกณฑ์การคัดกรองหุ้นอย่างง่าย (Basic Stock Screening)</t>
  </si>
  <si>
    <t>โดย A-Academy (http://www.a-academy.net)</t>
  </si>
  <si>
    <t>P/E (เท่า)</t>
  </si>
  <si>
    <r>
      <t xml:space="preserve">ตำแหน่ง
P/E ปัจจุบัน 
</t>
    </r>
    <r>
      <rPr>
        <sz val="14"/>
        <color theme="1"/>
        <rFont val="Cordia New"/>
        <family val="2"/>
      </rPr>
      <t>(เทียบอดีต)</t>
    </r>
  </si>
  <si>
    <t>ตำแหน่งของ P/E Ratio สูงกว่า 70% สะท้อนราคาหุ้นที่ค่อนข้างแพง (เทียบอดีต)</t>
  </si>
  <si>
    <t>ตำแหน่งของ P/E Ratio ต่ำกว่า 30% สะท้อนราคาหุ้นที่ค่อนข้างถูก (เทียบอดีต)</t>
  </si>
  <si>
    <t>เครื่องมือนี้ เป็นเครื่องมือเพื่อใช้ประกอบบทเรียนในเว็บไซต์ www.a-academy.net
โดยมีวัตถุประสงค์เพื่อใช้คัดกรองหุ้นที่ในเบื้องต้นเท่านั้น การตัดสินใจลงทุนยังต้องทำการวิเคราะห์โดยละเอียดต่อไป</t>
  </si>
  <si>
    <t>รายได้รวม (ประมาณเป็นค่าเต็มปี)</t>
  </si>
  <si>
    <t>กำไรสุทธิ</t>
  </si>
  <si>
    <t>กำไรสุทธิ (ปรับเต็มปี)</t>
  </si>
  <si>
    <t>กำไรต่อหุ้น - EPS</t>
  </si>
  <si>
    <t>กำไรต่อหุ้น - EPS (ปรับเต็มปี)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</si>
</sst>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ordia New"/>
      <family val="2"/>
    </font>
    <font>
      <b/>
      <sz val="14"/>
      <color theme="1"/>
      <name val="Cordia New"/>
      <family val="2"/>
    </font>
    <font>
      <b/>
      <u/>
      <sz val="14"/>
      <color theme="1"/>
      <name val="Cordia New"/>
      <family val="2"/>
    </font>
    <font>
      <sz val="14"/>
      <color theme="0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2" fontId="3" fillId="3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6" borderId="0" xfId="0" applyFont="1" applyFill="1"/>
    <xf numFmtId="0" fontId="2" fillId="6" borderId="0" xfId="0" applyFont="1" applyFill="1"/>
    <xf numFmtId="0" fontId="3" fillId="6" borderId="0" xfId="0" applyFont="1" applyFill="1" applyAlignment="1">
      <alignment horizontal="right" indent="1"/>
    </xf>
    <xf numFmtId="0" fontId="4" fillId="6" borderId="0" xfId="0" applyFont="1" applyFill="1"/>
    <xf numFmtId="0" fontId="2" fillId="6" borderId="0" xfId="0" applyFont="1" applyFill="1" applyBorder="1"/>
    <xf numFmtId="2" fontId="2" fillId="6" borderId="0" xfId="0" applyNumberFormat="1" applyFont="1" applyFill="1" applyBorder="1" applyAlignment="1">
      <alignment horizontal="center"/>
    </xf>
    <xf numFmtId="2" fontId="2" fillId="6" borderId="0" xfId="0" applyNumberFormat="1" applyFont="1" applyFill="1" applyAlignment="1">
      <alignment horizontal="center"/>
    </xf>
    <xf numFmtId="2" fontId="3" fillId="6" borderId="1" xfId="0" applyNumberFormat="1" applyFont="1" applyFill="1" applyBorder="1" applyAlignment="1">
      <alignment horizontal="center" vertical="center" wrapText="1"/>
    </xf>
    <xf numFmtId="9" fontId="2" fillId="6" borderId="1" xfId="1" applyNumberFormat="1" applyFont="1" applyFill="1" applyBorder="1" applyAlignment="1">
      <alignment horizontal="center" vertical="center"/>
    </xf>
    <xf numFmtId="9" fontId="2" fillId="6" borderId="0" xfId="1" applyNumberFormat="1" applyFont="1" applyFill="1" applyBorder="1" applyAlignment="1">
      <alignment horizontal="center"/>
    </xf>
    <xf numFmtId="0" fontId="5" fillId="6" borderId="0" xfId="0" applyFont="1" applyFill="1"/>
    <xf numFmtId="0" fontId="5" fillId="6" borderId="0" xfId="0" applyFont="1" applyFill="1" applyAlignment="1">
      <alignment horizontal="left"/>
    </xf>
    <xf numFmtId="9" fontId="5" fillId="6" borderId="0" xfId="0" applyNumberFormat="1" applyFont="1" applyFill="1" applyAlignment="1">
      <alignment horizontal="center"/>
    </xf>
    <xf numFmtId="4" fontId="2" fillId="6" borderId="0" xfId="0" applyNumberFormat="1" applyFont="1" applyFill="1"/>
    <xf numFmtId="9" fontId="2" fillId="6" borderId="0" xfId="1" applyFont="1" applyFill="1"/>
    <xf numFmtId="4" fontId="2" fillId="2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'Basic Screening'!$A$37</c:f>
              <c:strCache>
                <c:ptCount val="1"/>
                <c:pt idx="0">
                  <c:v>NPM - อัตรากำไรสุทธิ (%)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bg2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forward val="1"/>
            <c:dispRSqr val="0"/>
            <c:dispEq val="0"/>
          </c:trendline>
          <c:cat>
            <c:numRef>
              <c:f>'Basic Screening'!$B$35:$F$35</c:f>
              <c:numCache>
                <c:formatCode>General</c:formatCode>
                <c:ptCount val="5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</c:numCache>
            </c:numRef>
          </c:cat>
          <c:val>
            <c:numRef>
              <c:f>'Basic Screening'!$B$37:$F$37</c:f>
              <c:numCache>
                <c:formatCode>0.00%</c:formatCode>
                <c:ptCount val="5"/>
                <c:pt idx="0">
                  <c:v>0.14899999999999999</c:v>
                </c:pt>
                <c:pt idx="1">
                  <c:v>0.121</c:v>
                </c:pt>
                <c:pt idx="2">
                  <c:v>0.14360000000000001</c:v>
                </c:pt>
                <c:pt idx="3">
                  <c:v>0.14860000000000001</c:v>
                </c:pt>
                <c:pt idx="4">
                  <c:v>0.15629999999999999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779120"/>
        <c:axId val="364777944"/>
      </c:lineChart>
      <c:catAx>
        <c:axId val="36477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en-US"/>
          </a:p>
        </c:txPr>
        <c:crossAx val="364777944"/>
        <c:crosses val="autoZero"/>
        <c:auto val="1"/>
        <c:lblAlgn val="ctr"/>
        <c:lblOffset val="100"/>
        <c:noMultiLvlLbl val="0"/>
      </c:catAx>
      <c:valAx>
        <c:axId val="364777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en-US"/>
          </a:p>
        </c:txPr>
        <c:crossAx val="3647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'Basic Screening'!$A$38</c:f>
              <c:strCache>
                <c:ptCount val="1"/>
                <c:pt idx="0">
                  <c:v>ROE - อัตราผลตอบแทนของผู้ถือหุ้น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bg2">
                    <a:lumMod val="50000"/>
                  </a:schemeClr>
                </a:solidFill>
                <a:prstDash val="sysDot"/>
              </a:ln>
              <a:effectLst/>
            </c:spPr>
            <c:trendlineType val="linear"/>
            <c:forward val="1"/>
            <c:dispRSqr val="0"/>
            <c:dispEq val="0"/>
          </c:trendline>
          <c:cat>
            <c:numRef>
              <c:f>'Basic Screening'!$B$35:$F$35</c:f>
              <c:numCache>
                <c:formatCode>General</c:formatCode>
                <c:ptCount val="5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</c:numCache>
            </c:numRef>
          </c:cat>
          <c:val>
            <c:numRef>
              <c:f>'Basic Screening'!$B$38:$F$38</c:f>
              <c:numCache>
                <c:formatCode>0.00%</c:formatCode>
                <c:ptCount val="5"/>
                <c:pt idx="0">
                  <c:v>0.24660000000000001</c:v>
                </c:pt>
                <c:pt idx="1">
                  <c:v>0.17580000000000001</c:v>
                </c:pt>
                <c:pt idx="2">
                  <c:v>0.21029999999999999</c:v>
                </c:pt>
                <c:pt idx="3">
                  <c:v>0.25779999999999997</c:v>
                </c:pt>
                <c:pt idx="4">
                  <c:v>0.27860000000000001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262512"/>
        <c:axId val="431262904"/>
      </c:lineChart>
      <c:catAx>
        <c:axId val="43126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en-US"/>
          </a:p>
        </c:txPr>
        <c:crossAx val="431262904"/>
        <c:crosses val="autoZero"/>
        <c:auto val="1"/>
        <c:lblAlgn val="ctr"/>
        <c:lblOffset val="100"/>
        <c:noMultiLvlLbl val="0"/>
      </c:catAx>
      <c:valAx>
        <c:axId val="431262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en-US"/>
          </a:p>
        </c:txPr>
        <c:crossAx val="43126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Cordia New" panose="020B0304020202020204" pitchFamily="34" charset="-34"/>
              <a:ea typeface="+mn-ea"/>
              <a:cs typeface="Cordia New" panose="020B0304020202020204" pitchFamily="34" charset="-34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'Basic Screening'!$A$48</c:f>
              <c:strCache>
                <c:ptCount val="1"/>
                <c:pt idx="0">
                  <c:v>P/E (เท่า)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Cordia New" panose="020B0304020202020204" pitchFamily="34" charset="-34"/>
                    <a:ea typeface="+mn-ea"/>
                    <a:cs typeface="Cordia New" panose="020B0304020202020204" pitchFamily="34" charset="-34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'Basic Screening'!$B$35:$F$35</c:f>
              <c:numCache>
                <c:formatCode>General</c:formatCode>
                <c:ptCount val="5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</c:numCache>
            </c:numRef>
          </c:cat>
          <c:val>
            <c:numRef>
              <c:f>'Basic Screening'!$B$48:$F$48</c:f>
              <c:numCache>
                <c:formatCode>#,##0.00</c:formatCode>
                <c:ptCount val="5"/>
                <c:pt idx="0">
                  <c:v>10.02</c:v>
                </c:pt>
                <c:pt idx="1">
                  <c:v>7.24</c:v>
                </c:pt>
                <c:pt idx="2">
                  <c:v>15.62</c:v>
                </c:pt>
                <c:pt idx="3">
                  <c:v>8.42</c:v>
                </c:pt>
                <c:pt idx="4">
                  <c:v>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259768"/>
        <c:axId val="431262120"/>
      </c:lineChart>
      <c:catAx>
        <c:axId val="431259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en-US"/>
          </a:p>
        </c:txPr>
        <c:crossAx val="431262120"/>
        <c:crosses val="autoZero"/>
        <c:auto val="1"/>
        <c:lblAlgn val="ctr"/>
        <c:lblOffset val="100"/>
        <c:noMultiLvlLbl val="0"/>
      </c:catAx>
      <c:valAx>
        <c:axId val="43126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Cordia New" panose="020B0304020202020204" pitchFamily="34" charset="-34"/>
                <a:ea typeface="+mn-ea"/>
                <a:cs typeface="Cordia New" panose="020B0304020202020204" pitchFamily="34" charset="-34"/>
              </a:defRPr>
            </a:pPr>
            <a:endParaRPr lang="en-US"/>
          </a:p>
        </c:txPr>
        <c:crossAx val="431259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Cordia New" panose="020B0304020202020204" pitchFamily="34" charset="-34"/>
          <a:cs typeface="Cordia New" panose="020B0304020202020204" pitchFamily="34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61912</xdr:rowOff>
    </xdr:from>
    <xdr:to>
      <xdr:col>5</xdr:col>
      <xdr:colOff>990600</xdr:colOff>
      <xdr:row>38</xdr:row>
      <xdr:rowOff>2190750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2209800</xdr:rowOff>
    </xdr:from>
    <xdr:to>
      <xdr:col>5</xdr:col>
      <xdr:colOff>990600</xdr:colOff>
      <xdr:row>38</xdr:row>
      <xdr:rowOff>4400550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47625</xdr:rowOff>
    </xdr:from>
    <xdr:to>
      <xdr:col>4</xdr:col>
      <xdr:colOff>971550</xdr:colOff>
      <xdr:row>50</xdr:row>
      <xdr:rowOff>1019175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abSelected="1" zoomScaleNormal="100" zoomScaleSheetLayoutView="115" workbookViewId="0"/>
  </sheetViews>
  <sheetFormatPr defaultRowHeight="21.75" x14ac:dyDescent="0.5"/>
  <cols>
    <col min="1" max="1" width="33.42578125" style="19" customWidth="1"/>
    <col min="2" max="6" width="15" style="19" customWidth="1"/>
    <col min="7" max="13" width="9.140625" style="19"/>
    <col min="14" max="15" width="12.42578125" style="28" hidden="1" customWidth="1"/>
    <col min="16" max="16" width="0" style="28" hidden="1" customWidth="1"/>
    <col min="17" max="17" width="15.140625" style="28" hidden="1" customWidth="1"/>
    <col min="18" max="18" width="0" style="19" hidden="1" customWidth="1"/>
    <col min="19" max="16384" width="9.140625" style="19"/>
  </cols>
  <sheetData>
    <row r="1" spans="1:17" ht="22.5" thickBot="1" x14ac:dyDescent="0.55000000000000004">
      <c r="A1" s="18" t="s">
        <v>34</v>
      </c>
      <c r="E1" s="20" t="s">
        <v>32</v>
      </c>
      <c r="F1" s="16" t="s">
        <v>33</v>
      </c>
    </row>
    <row r="2" spans="1:17" x14ac:dyDescent="0.5">
      <c r="A2" s="19" t="s">
        <v>35</v>
      </c>
    </row>
    <row r="3" spans="1:17" ht="22.5" thickBot="1" x14ac:dyDescent="0.55000000000000004">
      <c r="N3" s="29" t="s">
        <v>9</v>
      </c>
      <c r="O3" s="30">
        <v>0.25</v>
      </c>
      <c r="Q3" s="28" t="s">
        <v>17</v>
      </c>
    </row>
    <row r="4" spans="1:17" ht="22.5" thickBot="1" x14ac:dyDescent="0.55000000000000004">
      <c r="A4" s="38" t="s">
        <v>0</v>
      </c>
      <c r="B4" s="39"/>
      <c r="C4" s="39"/>
      <c r="D4" s="39"/>
      <c r="E4" s="39"/>
      <c r="F4" s="12" t="s">
        <v>17</v>
      </c>
      <c r="N4" s="29" t="s">
        <v>10</v>
      </c>
      <c r="O4" s="30">
        <v>0.5</v>
      </c>
      <c r="Q4" s="28" t="s">
        <v>14</v>
      </c>
    </row>
    <row r="5" spans="1:17" x14ac:dyDescent="0.5">
      <c r="N5" s="29" t="s">
        <v>11</v>
      </c>
      <c r="O5" s="30">
        <v>0.75</v>
      </c>
      <c r="Q5" s="28" t="s">
        <v>15</v>
      </c>
    </row>
    <row r="6" spans="1:17" x14ac:dyDescent="0.5">
      <c r="A6" s="21" t="s">
        <v>24</v>
      </c>
      <c r="B6" s="19" t="s">
        <v>13</v>
      </c>
      <c r="N6" s="29" t="s">
        <v>8</v>
      </c>
      <c r="O6" s="30">
        <v>1</v>
      </c>
    </row>
    <row r="7" spans="1:17" ht="22.5" thickBot="1" x14ac:dyDescent="0.55000000000000004"/>
    <row r="8" spans="1:17" ht="22.5" thickBot="1" x14ac:dyDescent="0.55000000000000004">
      <c r="A8" s="38" t="s">
        <v>1</v>
      </c>
      <c r="B8" s="39"/>
      <c r="C8" s="39"/>
      <c r="D8" s="39"/>
      <c r="E8" s="39"/>
      <c r="F8" s="12" t="s">
        <v>17</v>
      </c>
    </row>
    <row r="10" spans="1:17" x14ac:dyDescent="0.5">
      <c r="A10" s="37" t="s">
        <v>12</v>
      </c>
      <c r="B10" s="2">
        <v>2553</v>
      </c>
      <c r="C10" s="3">
        <f>B10+1</f>
        <v>2554</v>
      </c>
      <c r="D10" s="3">
        <f t="shared" ref="D10:F10" si="0">C10+1</f>
        <v>2555</v>
      </c>
      <c r="E10" s="3">
        <f t="shared" si="0"/>
        <v>2556</v>
      </c>
      <c r="F10" s="3">
        <f t="shared" si="0"/>
        <v>2557</v>
      </c>
    </row>
    <row r="11" spans="1:17" x14ac:dyDescent="0.5">
      <c r="A11" s="37"/>
      <c r="B11" s="4" t="s">
        <v>8</v>
      </c>
      <c r="C11" s="4" t="s">
        <v>8</v>
      </c>
      <c r="D11" s="4" t="s">
        <v>8</v>
      </c>
      <c r="E11" s="4" t="s">
        <v>8</v>
      </c>
      <c r="F11" s="5" t="s">
        <v>11</v>
      </c>
    </row>
    <row r="12" spans="1:17" x14ac:dyDescent="0.5">
      <c r="A12" s="6" t="s">
        <v>5</v>
      </c>
      <c r="B12" s="10">
        <v>18948</v>
      </c>
      <c r="C12" s="10">
        <v>24986</v>
      </c>
      <c r="D12" s="10">
        <v>23739</v>
      </c>
      <c r="E12" s="10">
        <v>31262</v>
      </c>
      <c r="F12" s="10">
        <v>33770</v>
      </c>
    </row>
    <row r="13" spans="1:17" x14ac:dyDescent="0.5">
      <c r="A13" s="6" t="s">
        <v>6</v>
      </c>
      <c r="B13" s="10">
        <v>15263</v>
      </c>
      <c r="C13" s="10">
        <v>16996</v>
      </c>
      <c r="D13" s="10">
        <v>20081</v>
      </c>
      <c r="E13" s="10">
        <v>24931</v>
      </c>
      <c r="F13" s="10">
        <v>27878</v>
      </c>
    </row>
    <row r="14" spans="1:17" x14ac:dyDescent="0.5">
      <c r="A14" s="8" t="s">
        <v>7</v>
      </c>
      <c r="B14" s="9">
        <f>B12/B13</f>
        <v>1.2414335320710215</v>
      </c>
      <c r="C14" s="9">
        <f t="shared" ref="C14:F14" si="1">C12/C13</f>
        <v>1.4701106142621794</v>
      </c>
      <c r="D14" s="9">
        <f t="shared" si="1"/>
        <v>1.1821622429161895</v>
      </c>
      <c r="E14" s="9">
        <f t="shared" si="1"/>
        <v>1.2539408768200233</v>
      </c>
      <c r="F14" s="9">
        <f t="shared" si="1"/>
        <v>1.2113494511801421</v>
      </c>
    </row>
    <row r="15" spans="1:17" x14ac:dyDescent="0.5">
      <c r="A15" s="22"/>
      <c r="B15" s="23"/>
      <c r="C15" s="23"/>
      <c r="D15" s="23"/>
      <c r="E15" s="23"/>
      <c r="F15" s="23"/>
    </row>
    <row r="16" spans="1:17" x14ac:dyDescent="0.5">
      <c r="A16" s="21" t="s">
        <v>24</v>
      </c>
      <c r="B16" s="19" t="s">
        <v>18</v>
      </c>
    </row>
    <row r="17" spans="1:6" x14ac:dyDescent="0.5">
      <c r="B17" s="22" t="s">
        <v>19</v>
      </c>
      <c r="C17" s="23"/>
      <c r="D17" s="23"/>
      <c r="E17" s="23"/>
      <c r="F17" s="23"/>
    </row>
    <row r="18" spans="1:6" ht="22.5" thickBot="1" x14ac:dyDescent="0.55000000000000004">
      <c r="B18" s="24"/>
      <c r="C18" s="24"/>
      <c r="D18" s="24"/>
      <c r="E18" s="24"/>
      <c r="F18" s="24"/>
    </row>
    <row r="19" spans="1:6" ht="22.5" thickBot="1" x14ac:dyDescent="0.55000000000000004">
      <c r="A19" s="38" t="s">
        <v>2</v>
      </c>
      <c r="B19" s="39"/>
      <c r="C19" s="39"/>
      <c r="D19" s="39"/>
      <c r="E19" s="39"/>
      <c r="F19" s="12" t="s">
        <v>17</v>
      </c>
    </row>
    <row r="21" spans="1:6" x14ac:dyDescent="0.5">
      <c r="A21" s="37" t="s">
        <v>12</v>
      </c>
      <c r="B21" s="2">
        <f>B10</f>
        <v>2553</v>
      </c>
      <c r="C21" s="3">
        <f>B21+1</f>
        <v>2554</v>
      </c>
      <c r="D21" s="3">
        <f t="shared" ref="D21:F21" si="2">C21+1</f>
        <v>2555</v>
      </c>
      <c r="E21" s="3">
        <f t="shared" si="2"/>
        <v>2556</v>
      </c>
      <c r="F21" s="3">
        <f t="shared" si="2"/>
        <v>2557</v>
      </c>
    </row>
    <row r="22" spans="1:6" x14ac:dyDescent="0.5">
      <c r="A22" s="37"/>
      <c r="B22" s="4" t="s">
        <v>8</v>
      </c>
      <c r="C22" s="4" t="s">
        <v>8</v>
      </c>
      <c r="D22" s="4" t="s">
        <v>8</v>
      </c>
      <c r="E22" s="4" t="s">
        <v>8</v>
      </c>
      <c r="F22" s="5" t="s">
        <v>11</v>
      </c>
    </row>
    <row r="23" spans="1:6" x14ac:dyDescent="0.5">
      <c r="A23" s="6" t="s">
        <v>16</v>
      </c>
      <c r="B23" s="10">
        <v>23407</v>
      </c>
      <c r="C23" s="10">
        <v>23422</v>
      </c>
      <c r="D23" s="10">
        <v>27141</v>
      </c>
      <c r="E23" s="10">
        <v>39041</v>
      </c>
      <c r="F23" s="10">
        <v>30541</v>
      </c>
    </row>
    <row r="24" spans="1:6" x14ac:dyDescent="0.5">
      <c r="A24" s="6" t="s">
        <v>41</v>
      </c>
      <c r="B24" s="7">
        <f>B23</f>
        <v>23407</v>
      </c>
      <c r="C24" s="7">
        <f t="shared" ref="C24:E24" si="3">C23</f>
        <v>23422</v>
      </c>
      <c r="D24" s="7">
        <f t="shared" si="3"/>
        <v>27141</v>
      </c>
      <c r="E24" s="7">
        <f t="shared" si="3"/>
        <v>39041</v>
      </c>
      <c r="F24" s="7">
        <f>F23/VLOOKUP(F22,$N$3:$O$6,2,FALSE)</f>
        <v>40721.333333333336</v>
      </c>
    </row>
    <row r="25" spans="1:6" x14ac:dyDescent="0.5">
      <c r="A25" s="8" t="s">
        <v>20</v>
      </c>
      <c r="B25" s="13"/>
      <c r="C25" s="11">
        <f>C24/B24-1</f>
        <v>6.4083393856528836E-4</v>
      </c>
      <c r="D25" s="11">
        <f t="shared" ref="D25:F25" si="4">D24/C24-1</f>
        <v>0.15878234138843816</v>
      </c>
      <c r="E25" s="11">
        <f t="shared" si="4"/>
        <v>0.43845105191407829</v>
      </c>
      <c r="F25" s="11">
        <f t="shared" si="4"/>
        <v>4.3040222671892003E-2</v>
      </c>
    </row>
    <row r="26" spans="1:6" x14ac:dyDescent="0.5">
      <c r="A26" s="8" t="s">
        <v>21</v>
      </c>
      <c r="B26" s="13"/>
      <c r="C26" s="14"/>
      <c r="D26" s="11">
        <f>(D24/B24)^(1/2)-1</f>
        <v>7.6812392406500063E-2</v>
      </c>
      <c r="E26" s="11">
        <f t="shared" ref="E26:F26" si="5">(E24/C24)^(1/2)-1</f>
        <v>0.29106610129367794</v>
      </c>
      <c r="F26" s="11">
        <f t="shared" si="5"/>
        <v>0.22489277305855526</v>
      </c>
    </row>
    <row r="27" spans="1:6" x14ac:dyDescent="0.5">
      <c r="A27" s="8" t="s">
        <v>22</v>
      </c>
      <c r="B27" s="13"/>
      <c r="C27" s="14"/>
      <c r="D27" s="14"/>
      <c r="E27" s="11">
        <f>(E24/B24)^(1/3)-1</f>
        <v>0.18592819039452579</v>
      </c>
      <c r="F27" s="11">
        <f>(F24/C24)^(1/3)-1</f>
        <v>0.20244716933720874</v>
      </c>
    </row>
    <row r="28" spans="1:6" x14ac:dyDescent="0.5">
      <c r="A28" s="8" t="s">
        <v>23</v>
      </c>
      <c r="B28" s="13"/>
      <c r="C28" s="14"/>
      <c r="D28" s="14"/>
      <c r="E28" s="14"/>
      <c r="F28" s="11">
        <f>(F24/B24)^(1/4)-1</f>
        <v>0.14846842246472547</v>
      </c>
    </row>
    <row r="29" spans="1:6" x14ac:dyDescent="0.5">
      <c r="A29" s="22"/>
      <c r="B29" s="23"/>
      <c r="C29" s="23"/>
      <c r="D29" s="23"/>
      <c r="E29" s="23"/>
      <c r="F29" s="23"/>
    </row>
    <row r="30" spans="1:6" x14ac:dyDescent="0.5">
      <c r="A30" s="21" t="s">
        <v>24</v>
      </c>
      <c r="B30" s="19" t="s">
        <v>25</v>
      </c>
    </row>
    <row r="31" spans="1:6" x14ac:dyDescent="0.5">
      <c r="B31" s="22" t="s">
        <v>26</v>
      </c>
      <c r="C31" s="23"/>
      <c r="D31" s="23"/>
      <c r="E31" s="23"/>
      <c r="F31" s="23"/>
    </row>
    <row r="32" spans="1:6" ht="22.5" thickBot="1" x14ac:dyDescent="0.55000000000000004"/>
    <row r="33" spans="1:6" ht="22.5" thickBot="1" x14ac:dyDescent="0.55000000000000004">
      <c r="A33" s="38" t="s">
        <v>3</v>
      </c>
      <c r="B33" s="39"/>
      <c r="C33" s="39"/>
      <c r="D33" s="39"/>
      <c r="E33" s="39"/>
      <c r="F33" s="12" t="s">
        <v>17</v>
      </c>
    </row>
    <row r="35" spans="1:6" x14ac:dyDescent="0.5">
      <c r="A35" s="37" t="s">
        <v>12</v>
      </c>
      <c r="B35" s="2">
        <f>B10</f>
        <v>2553</v>
      </c>
      <c r="C35" s="3">
        <f>B35+1</f>
        <v>2554</v>
      </c>
      <c r="D35" s="3">
        <f t="shared" ref="D35:F35" si="6">C35+1</f>
        <v>2555</v>
      </c>
      <c r="E35" s="3">
        <f t="shared" si="6"/>
        <v>2556</v>
      </c>
      <c r="F35" s="3">
        <f t="shared" si="6"/>
        <v>2557</v>
      </c>
    </row>
    <row r="36" spans="1:6" x14ac:dyDescent="0.5">
      <c r="A36" s="37"/>
      <c r="B36" s="4" t="s">
        <v>8</v>
      </c>
      <c r="C36" s="4" t="s">
        <v>8</v>
      </c>
      <c r="D36" s="4" t="s">
        <v>8</v>
      </c>
      <c r="E36" s="4" t="s">
        <v>8</v>
      </c>
      <c r="F36" s="5" t="str">
        <f>F11</f>
        <v>ไตรมาส 3</v>
      </c>
    </row>
    <row r="37" spans="1:6" x14ac:dyDescent="0.5">
      <c r="A37" s="6" t="s">
        <v>29</v>
      </c>
      <c r="B37" s="15">
        <v>0.14899999999999999</v>
      </c>
      <c r="C37" s="15">
        <v>0.121</v>
      </c>
      <c r="D37" s="15">
        <v>0.14360000000000001</v>
      </c>
      <c r="E37" s="15">
        <v>0.14860000000000001</v>
      </c>
      <c r="F37" s="15">
        <v>0.15629999999999999</v>
      </c>
    </row>
    <row r="38" spans="1:6" x14ac:dyDescent="0.5">
      <c r="A38" s="6" t="s">
        <v>30</v>
      </c>
      <c r="B38" s="15">
        <v>0.24660000000000001</v>
      </c>
      <c r="C38" s="15">
        <v>0.17580000000000001</v>
      </c>
      <c r="D38" s="15">
        <v>0.21029999999999999</v>
      </c>
      <c r="E38" s="15">
        <v>0.25779999999999997</v>
      </c>
      <c r="F38" s="15">
        <v>0.27860000000000001</v>
      </c>
    </row>
    <row r="39" spans="1:6" ht="348.75" customHeight="1" x14ac:dyDescent="0.5">
      <c r="A39" s="22"/>
      <c r="B39" s="23"/>
      <c r="C39" s="23"/>
      <c r="D39" s="23"/>
      <c r="E39" s="23"/>
      <c r="F39" s="23"/>
    </row>
    <row r="40" spans="1:6" x14ac:dyDescent="0.5">
      <c r="A40" s="21" t="s">
        <v>24</v>
      </c>
      <c r="B40" s="19" t="s">
        <v>27</v>
      </c>
    </row>
    <row r="41" spans="1:6" x14ac:dyDescent="0.5">
      <c r="B41" s="22" t="s">
        <v>28</v>
      </c>
      <c r="C41" s="23"/>
      <c r="D41" s="23"/>
      <c r="E41" s="23"/>
      <c r="F41" s="23"/>
    </row>
    <row r="42" spans="1:6" x14ac:dyDescent="0.5">
      <c r="B42" s="19" t="s">
        <v>31</v>
      </c>
    </row>
    <row r="43" spans="1:6" ht="22.5" thickBot="1" x14ac:dyDescent="0.55000000000000004"/>
    <row r="44" spans="1:6" ht="22.5" thickBot="1" x14ac:dyDescent="0.55000000000000004">
      <c r="A44" s="38" t="s">
        <v>4</v>
      </c>
      <c r="B44" s="39"/>
      <c r="C44" s="39"/>
      <c r="D44" s="39"/>
      <c r="E44" s="39"/>
      <c r="F44" s="12" t="s">
        <v>17</v>
      </c>
    </row>
    <row r="45" spans="1:6" x14ac:dyDescent="0.5">
      <c r="A45" s="1"/>
      <c r="B45" s="1"/>
      <c r="C45" s="1"/>
      <c r="D45" s="1"/>
      <c r="E45" s="1"/>
      <c r="F45" s="1"/>
    </row>
    <row r="46" spans="1:6" x14ac:dyDescent="0.5">
      <c r="A46" s="37" t="s">
        <v>12</v>
      </c>
      <c r="B46" s="2">
        <f>B35</f>
        <v>2553</v>
      </c>
      <c r="C46" s="3">
        <f>B46+1</f>
        <v>2554</v>
      </c>
      <c r="D46" s="3">
        <f t="shared" ref="D46:F46" si="7">C46+1</f>
        <v>2555</v>
      </c>
      <c r="E46" s="3">
        <f t="shared" si="7"/>
        <v>2556</v>
      </c>
      <c r="F46" s="3">
        <f t="shared" si="7"/>
        <v>2557</v>
      </c>
    </row>
    <row r="47" spans="1:6" x14ac:dyDescent="0.5">
      <c r="A47" s="37"/>
      <c r="B47" s="4" t="s">
        <v>8</v>
      </c>
      <c r="C47" s="4" t="s">
        <v>8</v>
      </c>
      <c r="D47" s="4" t="s">
        <v>8</v>
      </c>
      <c r="E47" s="4" t="s">
        <v>8</v>
      </c>
      <c r="F47" s="5" t="s">
        <v>11</v>
      </c>
    </row>
    <row r="48" spans="1:6" x14ac:dyDescent="0.5">
      <c r="A48" s="6" t="s">
        <v>36</v>
      </c>
      <c r="B48" s="17">
        <v>10.02</v>
      </c>
      <c r="C48" s="17">
        <v>7.24</v>
      </c>
      <c r="D48" s="17">
        <v>15.62</v>
      </c>
      <c r="E48" s="17">
        <v>8.42</v>
      </c>
      <c r="F48" s="17">
        <v>9.89</v>
      </c>
    </row>
    <row r="49" spans="1:10" x14ac:dyDescent="0.5">
      <c r="A49" s="22"/>
      <c r="B49" s="23"/>
      <c r="C49" s="23"/>
      <c r="D49" s="23"/>
      <c r="E49" s="23"/>
      <c r="F49" s="23"/>
    </row>
    <row r="50" spans="1:10" ht="84" customHeight="1" x14ac:dyDescent="0.5">
      <c r="A50" s="22"/>
      <c r="B50" s="23"/>
      <c r="C50" s="23"/>
      <c r="D50" s="23"/>
      <c r="E50" s="23"/>
      <c r="F50" s="25" t="s">
        <v>37</v>
      </c>
    </row>
    <row r="51" spans="1:10" ht="84" customHeight="1" x14ac:dyDescent="0.5">
      <c r="A51" s="22"/>
      <c r="B51" s="23"/>
      <c r="C51" s="23"/>
      <c r="D51" s="23"/>
      <c r="E51" s="23"/>
      <c r="F51" s="26">
        <f>(F48-(MIN(B48:F48)))/(MAX(B48:F48)-MIN(B48:F48))</f>
        <v>0.31622911694510747</v>
      </c>
      <c r="H51" s="31"/>
      <c r="I51" s="31"/>
      <c r="J51" s="32"/>
    </row>
    <row r="52" spans="1:10" x14ac:dyDescent="0.5">
      <c r="A52" s="22"/>
      <c r="B52" s="23"/>
      <c r="C52" s="23"/>
      <c r="D52" s="23"/>
      <c r="E52" s="23"/>
      <c r="F52" s="27"/>
    </row>
    <row r="53" spans="1:10" x14ac:dyDescent="0.5">
      <c r="A53" s="21" t="s">
        <v>24</v>
      </c>
      <c r="B53" s="19" t="s">
        <v>38</v>
      </c>
    </row>
    <row r="54" spans="1:10" x14ac:dyDescent="0.5">
      <c r="B54" s="19" t="s">
        <v>39</v>
      </c>
      <c r="C54" s="23"/>
      <c r="D54" s="23"/>
      <c r="E54" s="23"/>
      <c r="F54" s="23"/>
    </row>
    <row r="55" spans="1:10" ht="22.5" thickBot="1" x14ac:dyDescent="0.55000000000000004"/>
    <row r="56" spans="1:10" ht="51" customHeight="1" thickBot="1" x14ac:dyDescent="0.55000000000000004">
      <c r="A56" s="34" t="s">
        <v>40</v>
      </c>
      <c r="B56" s="35"/>
      <c r="C56" s="35"/>
      <c r="D56" s="35"/>
      <c r="E56" s="35"/>
      <c r="F56" s="36"/>
    </row>
  </sheetData>
  <mergeCells count="10">
    <mergeCell ref="A56:F56"/>
    <mergeCell ref="A10:A11"/>
    <mergeCell ref="A21:A22"/>
    <mergeCell ref="A4:E4"/>
    <mergeCell ref="A8:E8"/>
    <mergeCell ref="A19:E19"/>
    <mergeCell ref="A33:E33"/>
    <mergeCell ref="A44:E44"/>
    <mergeCell ref="A35:A36"/>
    <mergeCell ref="A46:A47"/>
  </mergeCells>
  <conditionalFormatting sqref="F4">
    <cfRule type="cellIs" dxfId="18" priority="24" operator="equal">
      <formula>"ไม่ผ่าน"</formula>
    </cfRule>
    <cfRule type="cellIs" dxfId="17" priority="25" operator="equal">
      <formula>"ผ่าน"</formula>
    </cfRule>
  </conditionalFormatting>
  <conditionalFormatting sqref="F33">
    <cfRule type="cellIs" dxfId="16" priority="16" operator="equal">
      <formula>"ไม่ผ่าน"</formula>
    </cfRule>
    <cfRule type="cellIs" dxfId="15" priority="17" operator="equal">
      <formula>"ผ่าน"</formula>
    </cfRule>
  </conditionalFormatting>
  <conditionalFormatting sqref="F44">
    <cfRule type="cellIs" dxfId="14" priority="14" operator="equal">
      <formula>"ไม่ผ่าน"</formula>
    </cfRule>
    <cfRule type="cellIs" dxfId="13" priority="15" operator="equal">
      <formula>"ผ่าน"</formula>
    </cfRule>
  </conditionalFormatting>
  <conditionalFormatting sqref="F8">
    <cfRule type="cellIs" dxfId="12" priority="12" operator="equal">
      <formula>"ไม่ผ่าน"</formula>
    </cfRule>
    <cfRule type="cellIs" dxfId="11" priority="13" operator="equal">
      <formula>"ผ่าน"</formula>
    </cfRule>
  </conditionalFormatting>
  <conditionalFormatting sqref="F19">
    <cfRule type="cellIs" dxfId="10" priority="10" operator="equal">
      <formula>"ไม่ผ่าน"</formula>
    </cfRule>
    <cfRule type="cellIs" dxfId="9" priority="11" operator="equal">
      <formula>"ผ่าน"</formula>
    </cfRule>
  </conditionalFormatting>
  <conditionalFormatting sqref="B29:F29 C31:F31">
    <cfRule type="cellIs" dxfId="8" priority="8" operator="equal">
      <formula>"ไม่ผ่าน"</formula>
    </cfRule>
    <cfRule type="cellIs" dxfId="7" priority="9" operator="equal">
      <formula>"ผ่าน"</formula>
    </cfRule>
  </conditionalFormatting>
  <conditionalFormatting sqref="C41:F41">
    <cfRule type="cellIs" dxfId="6" priority="6" operator="equal">
      <formula>"ไม่ผ่าน"</formula>
    </cfRule>
    <cfRule type="cellIs" dxfId="5" priority="7" operator="equal">
      <formula>"ผ่าน"</formula>
    </cfRule>
  </conditionalFormatting>
  <conditionalFormatting sqref="C54:F54">
    <cfRule type="cellIs" dxfId="4" priority="4" operator="equal">
      <formula>"ไม่ผ่าน"</formula>
    </cfRule>
    <cfRule type="cellIs" dxfId="3" priority="5" operator="equal">
      <formula>"ผ่าน"</formula>
    </cfRule>
  </conditionalFormatting>
  <conditionalFormatting sqref="F51">
    <cfRule type="cellIs" dxfId="2" priority="1" operator="between">
      <formula>0.3</formula>
      <formula>0.7</formula>
    </cfRule>
    <cfRule type="cellIs" dxfId="1" priority="2" operator="lessThan">
      <formula>0.3</formula>
    </cfRule>
    <cfRule type="cellIs" dxfId="0" priority="3" operator="greaterThan">
      <formula>0.7</formula>
    </cfRule>
  </conditionalFormatting>
  <dataValidations disablePrompts="1" count="2">
    <dataValidation type="list" allowBlank="1" showInputMessage="1" showErrorMessage="1" sqref="F11 F22 F36 F47">
      <formula1>$N$3:$N$6</formula1>
    </dataValidation>
    <dataValidation type="list" allowBlank="1" showInputMessage="1" showErrorMessage="1" sqref="F4 F19 F8 F33 F44">
      <formula1>$Q$3:$Q$5</formula1>
    </dataValidation>
  </dataValidations>
  <printOptions horizontalCentered="1"/>
  <pageMargins left="0.49" right="0.45" top="0.27559055118110237" bottom="0.19685039370078741" header="0.31496062992125984" footer="0.31496062992125984"/>
  <pageSetup paperSize="9" scale="86" fitToHeight="2" orientation="portrait" r:id="rId1"/>
  <rowBreaks count="1" manualBreakCount="1">
    <brk id="32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zoomScaleSheetLayoutView="115" workbookViewId="0">
      <selection sqref="A1:A2"/>
    </sheetView>
  </sheetViews>
  <sheetFormatPr defaultRowHeight="21.75" x14ac:dyDescent="0.5"/>
  <cols>
    <col min="1" max="1" width="33.42578125" style="19" customWidth="1"/>
    <col min="2" max="6" width="15" style="19" customWidth="1"/>
    <col min="7" max="13" width="9.140625" style="19"/>
    <col min="14" max="15" width="12.42578125" style="28" hidden="1" customWidth="1"/>
    <col min="16" max="16" width="0" style="28" hidden="1" customWidth="1"/>
    <col min="17" max="17" width="15.140625" style="28" hidden="1" customWidth="1"/>
    <col min="18" max="18" width="0" style="19" hidden="1" customWidth="1"/>
    <col min="19" max="16384" width="9.140625" style="19"/>
  </cols>
  <sheetData>
    <row r="1" spans="1:17" x14ac:dyDescent="0.5">
      <c r="A1" s="37" t="s">
        <v>12</v>
      </c>
      <c r="B1" s="2">
        <v>2553</v>
      </c>
      <c r="C1" s="3">
        <f>B1+1</f>
        <v>2554</v>
      </c>
      <c r="D1" s="3">
        <f t="shared" ref="D1:E1" si="0">C1+1</f>
        <v>2555</v>
      </c>
      <c r="E1" s="3">
        <f t="shared" si="0"/>
        <v>2556</v>
      </c>
      <c r="F1" s="3">
        <f>E1+1</f>
        <v>2557</v>
      </c>
    </row>
    <row r="2" spans="1:17" x14ac:dyDescent="0.5">
      <c r="A2" s="37"/>
      <c r="B2" s="4" t="s">
        <v>8</v>
      </c>
      <c r="C2" s="4" t="s">
        <v>8</v>
      </c>
      <c r="D2" s="4" t="s">
        <v>8</v>
      </c>
      <c r="E2" s="4" t="s">
        <v>8</v>
      </c>
      <c r="F2" s="5" t="s">
        <v>11</v>
      </c>
    </row>
    <row r="3" spans="1:17" x14ac:dyDescent="0.5">
      <c r="A3" s="6" t="s">
        <v>42</v>
      </c>
      <c r="B3" s="33">
        <v>3488.15</v>
      </c>
      <c r="C3" s="33">
        <v>2834.82</v>
      </c>
      <c r="D3" s="33">
        <v>3898.14</v>
      </c>
      <c r="E3" s="33">
        <v>5801.82</v>
      </c>
      <c r="F3" s="33">
        <v>4773.67</v>
      </c>
      <c r="N3" s="29" t="s">
        <v>9</v>
      </c>
      <c r="O3" s="30">
        <v>0.25</v>
      </c>
      <c r="Q3" s="28" t="s">
        <v>17</v>
      </c>
    </row>
    <row r="4" spans="1:17" x14ac:dyDescent="0.5">
      <c r="A4" s="6" t="s">
        <v>43</v>
      </c>
      <c r="B4" s="17">
        <f>B3</f>
        <v>3488.15</v>
      </c>
      <c r="C4" s="17">
        <f t="shared" ref="C4:E4" si="1">C3</f>
        <v>2834.82</v>
      </c>
      <c r="D4" s="17">
        <f t="shared" si="1"/>
        <v>3898.14</v>
      </c>
      <c r="E4" s="17">
        <f t="shared" si="1"/>
        <v>5801.82</v>
      </c>
      <c r="F4" s="17">
        <f>F3/VLOOKUP(F2,$N$3:$O$6,2,FALSE)</f>
        <v>6364.8933333333334</v>
      </c>
      <c r="N4" s="29" t="s">
        <v>10</v>
      </c>
      <c r="O4" s="30">
        <v>0.5</v>
      </c>
      <c r="Q4" s="28" t="s">
        <v>14</v>
      </c>
    </row>
    <row r="5" spans="1:17" x14ac:dyDescent="0.5">
      <c r="A5" s="8" t="s">
        <v>20</v>
      </c>
      <c r="B5" s="13"/>
      <c r="C5" s="11">
        <f>C4/B4-1</f>
        <v>-0.18729985809096505</v>
      </c>
      <c r="D5" s="11">
        <f t="shared" ref="D5:F5" si="2">D4/C4-1</f>
        <v>0.37509259847186049</v>
      </c>
      <c r="E5" s="11">
        <f t="shared" si="2"/>
        <v>0.48835598516215417</v>
      </c>
      <c r="F5" s="11">
        <f t="shared" si="2"/>
        <v>9.7051155212215079E-2</v>
      </c>
      <c r="N5" s="29" t="s">
        <v>11</v>
      </c>
      <c r="O5" s="30">
        <v>0.75</v>
      </c>
      <c r="Q5" s="28" t="s">
        <v>15</v>
      </c>
    </row>
    <row r="6" spans="1:17" x14ac:dyDescent="0.5">
      <c r="A6" s="8" t="s">
        <v>21</v>
      </c>
      <c r="B6" s="13"/>
      <c r="C6" s="14"/>
      <c r="D6" s="11">
        <f>(D4/B4)^(1/2)-1</f>
        <v>5.7136675135313064E-2</v>
      </c>
      <c r="E6" s="11">
        <f t="shared" ref="E6:F6" si="3">(E4/C4)^(1/2)-1</f>
        <v>0.4306038232465943</v>
      </c>
      <c r="F6" s="11">
        <f t="shared" si="3"/>
        <v>0.27781166565701532</v>
      </c>
      <c r="N6" s="29" t="s">
        <v>8</v>
      </c>
      <c r="O6" s="30">
        <v>1</v>
      </c>
    </row>
    <row r="7" spans="1:17" x14ac:dyDescent="0.5">
      <c r="A7" s="8" t="s">
        <v>22</v>
      </c>
      <c r="B7" s="13"/>
      <c r="C7" s="14"/>
      <c r="D7" s="14"/>
      <c r="E7" s="11">
        <f>(E4/B4)^(1/3)-1</f>
        <v>0.18483088411394744</v>
      </c>
      <c r="F7" s="11">
        <f>(F4/C4)^(1/3)-1</f>
        <v>0.30944887617898176</v>
      </c>
    </row>
    <row r="8" spans="1:17" x14ac:dyDescent="0.5">
      <c r="A8" s="8" t="s">
        <v>23</v>
      </c>
      <c r="B8" s="13"/>
      <c r="C8" s="14"/>
      <c r="D8" s="14"/>
      <c r="E8" s="14"/>
      <c r="F8" s="11">
        <f>(F4/B4)^(1/4)-1</f>
        <v>0.16224849996968094</v>
      </c>
    </row>
    <row r="9" spans="1:17" ht="11.25" customHeight="1" x14ac:dyDescent="0.5"/>
    <row r="10" spans="1:17" x14ac:dyDescent="0.5">
      <c r="A10" s="37" t="s">
        <v>12</v>
      </c>
      <c r="B10" s="2">
        <v>2553</v>
      </c>
      <c r="C10" s="3">
        <f>B10+1</f>
        <v>2554</v>
      </c>
      <c r="D10" s="3">
        <f t="shared" ref="D10" si="4">C10+1</f>
        <v>2555</v>
      </c>
      <c r="E10" s="3">
        <f t="shared" ref="E10" si="5">D10+1</f>
        <v>2556</v>
      </c>
      <c r="F10" s="3">
        <f t="shared" ref="F10" si="6">E10+1</f>
        <v>2557</v>
      </c>
    </row>
    <row r="11" spans="1:17" x14ac:dyDescent="0.5">
      <c r="A11" s="37"/>
      <c r="B11" s="4" t="s">
        <v>8</v>
      </c>
      <c r="C11" s="4" t="s">
        <v>8</v>
      </c>
      <c r="D11" s="4" t="s">
        <v>8</v>
      </c>
      <c r="E11" s="4" t="s">
        <v>8</v>
      </c>
      <c r="F11" s="5" t="s">
        <v>11</v>
      </c>
    </row>
    <row r="12" spans="1:17" x14ac:dyDescent="0.5">
      <c r="A12" s="6" t="s">
        <v>44</v>
      </c>
      <c r="B12" s="33">
        <v>1.58</v>
      </c>
      <c r="C12" s="33">
        <v>1.28</v>
      </c>
      <c r="D12" s="33">
        <v>1.76</v>
      </c>
      <c r="E12" s="33">
        <v>2.61</v>
      </c>
      <c r="F12" s="33">
        <v>2.15</v>
      </c>
    </row>
    <row r="13" spans="1:17" x14ac:dyDescent="0.5">
      <c r="A13" s="6" t="s">
        <v>45</v>
      </c>
      <c r="B13" s="17">
        <f>B12</f>
        <v>1.58</v>
      </c>
      <c r="C13" s="17">
        <f t="shared" ref="C13:E13" si="7">C12</f>
        <v>1.28</v>
      </c>
      <c r="D13" s="17">
        <f t="shared" si="7"/>
        <v>1.76</v>
      </c>
      <c r="E13" s="17">
        <f t="shared" si="7"/>
        <v>2.61</v>
      </c>
      <c r="F13" s="17">
        <f>F12/VLOOKUP(F11,$N$3:$O$6,2,FALSE)</f>
        <v>2.8666666666666667</v>
      </c>
    </row>
    <row r="14" spans="1:17" x14ac:dyDescent="0.5">
      <c r="A14" s="8" t="s">
        <v>20</v>
      </c>
      <c r="B14" s="13"/>
      <c r="C14" s="11">
        <f>C13/B13-1</f>
        <v>-0.189873417721519</v>
      </c>
      <c r="D14" s="11">
        <f t="shared" ref="D14" si="8">D13/C13-1</f>
        <v>0.375</v>
      </c>
      <c r="E14" s="11">
        <f t="shared" ref="E14" si="9">E13/D13-1</f>
        <v>0.48295454545454541</v>
      </c>
      <c r="F14" s="11">
        <f t="shared" ref="F14" si="10">F13/E13-1</f>
        <v>9.8339719029374217E-2</v>
      </c>
    </row>
    <row r="15" spans="1:17" x14ac:dyDescent="0.5">
      <c r="A15" s="8" t="s">
        <v>21</v>
      </c>
      <c r="B15" s="13"/>
      <c r="C15" s="14"/>
      <c r="D15" s="11">
        <f>(D13/B13)^(1/2)-1</f>
        <v>5.542600433801681E-2</v>
      </c>
      <c r="E15" s="11">
        <f t="shared" ref="E15" si="11">(E13/C13)^(1/2)-1</f>
        <v>0.42795745734948287</v>
      </c>
      <c r="F15" s="11">
        <f t="shared" ref="F15" si="12">(F13/D13)^(1/2)-1</f>
        <v>0.27623974189330069</v>
      </c>
    </row>
    <row r="16" spans="1:17" x14ac:dyDescent="0.5">
      <c r="A16" s="8" t="s">
        <v>22</v>
      </c>
      <c r="B16" s="13"/>
      <c r="C16" s="14"/>
      <c r="D16" s="14"/>
      <c r="E16" s="11">
        <f>(E13/B13)^(1/3)-1</f>
        <v>0.18211884320763416</v>
      </c>
      <c r="F16" s="11">
        <f>(F13/C13)^(1/3)-1</f>
        <v>0.3083453914080192</v>
      </c>
    </row>
    <row r="17" spans="1:6" x14ac:dyDescent="0.5">
      <c r="A17" s="8" t="s">
        <v>23</v>
      </c>
      <c r="B17" s="13"/>
      <c r="C17" s="14"/>
      <c r="D17" s="14"/>
      <c r="E17" s="14"/>
      <c r="F17" s="11">
        <f>(F13/B13)^(1/4)-1</f>
        <v>0.16059321528424775</v>
      </c>
    </row>
    <row r="38" ht="22.5" customHeight="1" x14ac:dyDescent="0.5"/>
    <row r="39" ht="348.75" customHeight="1" x14ac:dyDescent="0.5"/>
    <row r="50" spans="8:10" ht="84" customHeight="1" x14ac:dyDescent="0.5"/>
    <row r="51" spans="8:10" ht="84" customHeight="1" x14ac:dyDescent="0.5">
      <c r="H51" s="31"/>
      <c r="I51" s="31"/>
      <c r="J51" s="32"/>
    </row>
    <row r="56" spans="8:10" ht="51" customHeight="1" x14ac:dyDescent="0.5"/>
  </sheetData>
  <mergeCells count="2">
    <mergeCell ref="A10:A11"/>
    <mergeCell ref="A1:A2"/>
  </mergeCells>
  <dataValidations disablePrompts="1" count="1">
    <dataValidation type="list" allowBlank="1" showInputMessage="1" showErrorMessage="1" sqref="F2 F11">
      <formula1>$N$3:$N$6</formula1>
    </dataValidation>
  </dataValidations>
  <printOptions horizontalCentered="1"/>
  <pageMargins left="0.49" right="0.45" top="0.27559055118110237" bottom="0.19685039370078741" header="0.31496062992125984" footer="0.31496062992125984"/>
  <pageSetup paperSize="9"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Basic Screening</vt:lpstr>
      <vt:lpstr>EPS Trend</vt:lpstr>
      <vt:lpstr>'Basic Screening'!Print_Area</vt:lpstr>
      <vt:lpstr>'EPS Trend'!Print_Area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Sakda Sappapapanyawong</dc:creator>
  <cp:lastModifiedBy>Sakda Sappapapanyawong</cp:lastModifiedBy>
  <cp:lastPrinted>2014-12-07T05:50:11Z</cp:lastPrinted>
  <dcterms:created xsi:type="dcterms:W3CDTF">2014-12-07T04:29:33Z</dcterms:created>
  <dcterms:modified xsi:type="dcterms:W3CDTF">2015-01-11T23:32:37Z</dcterms:modified>
</cp:coreProperties>
</file>