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kda\Google Drive\A-Academy\Content\Finance\Personal\Series 9 - Investment Strategy\"/>
    </mc:Choice>
  </mc:AlternateContent>
  <bookViews>
    <workbookView xWindow="0" yWindow="0" windowWidth="21600" windowHeight="9735"/>
  </bookViews>
  <sheets>
    <sheet name="1. Outstanding" sheetId="1" r:id="rId1"/>
    <sheet name="2. Profit &amp; Loss" sheetId="3" r:id="rId2"/>
    <sheet name="3. Asset Allocation" sheetId="2" r:id="rId3"/>
  </sheets>
  <definedNames>
    <definedName name="_xlnm.Print_Area" localSheetId="0">'1. Outstanding'!$A$3:$F$12</definedName>
    <definedName name="_xlnm.Print_Area" localSheetId="2">'3. Asset Allocation'!$A$3:$K$13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G12" i="3"/>
  <c r="H12" i="3"/>
  <c r="C13" i="3"/>
  <c r="G13" i="3" s="1"/>
  <c r="H13" i="3" s="1"/>
  <c r="C14" i="3"/>
  <c r="G14" i="3"/>
  <c r="H14" i="3" s="1"/>
  <c r="C15" i="3"/>
  <c r="G15" i="3"/>
  <c r="H15" i="3"/>
  <c r="C10" i="3"/>
  <c r="G10" i="3"/>
  <c r="H10" i="3"/>
  <c r="C11" i="3"/>
  <c r="G11" i="3" s="1"/>
  <c r="H11" i="3" s="1"/>
  <c r="C6" i="3"/>
  <c r="G6" i="3"/>
  <c r="H6" i="3" s="1"/>
  <c r="C7" i="3"/>
  <c r="G7" i="3" s="1"/>
  <c r="H7" i="3" s="1"/>
  <c r="C8" i="3"/>
  <c r="G8" i="3"/>
  <c r="H8" i="3" s="1"/>
  <c r="C9" i="3"/>
  <c r="G9" i="3" s="1"/>
  <c r="H9" i="3" s="1"/>
  <c r="H5" i="3"/>
  <c r="H4" i="3"/>
  <c r="E16" i="3" l="1"/>
  <c r="D16" i="3"/>
  <c r="G4" i="3"/>
  <c r="E5" i="1"/>
  <c r="E12" i="1" s="1"/>
  <c r="F4" i="1" s="1"/>
  <c r="E6" i="1"/>
  <c r="E7" i="1"/>
  <c r="E8" i="1"/>
  <c r="E9" i="1"/>
  <c r="E10" i="1"/>
  <c r="E11" i="1"/>
  <c r="E4" i="1"/>
  <c r="C6" i="2"/>
  <c r="C7" i="2"/>
  <c r="C8" i="2"/>
  <c r="C9" i="2"/>
  <c r="C10" i="2"/>
  <c r="C11" i="2"/>
  <c r="C12" i="2"/>
  <c r="C5" i="2"/>
  <c r="E13" i="2"/>
  <c r="I12" i="2"/>
  <c r="I11" i="2"/>
  <c r="I9" i="2"/>
  <c r="I8" i="2"/>
  <c r="I7" i="2"/>
  <c r="I13" i="2" s="1"/>
  <c r="G16" i="3" l="1"/>
  <c r="H16" i="3" s="1"/>
  <c r="C13" i="2"/>
  <c r="D9" i="2" s="1"/>
  <c r="F6" i="1"/>
  <c r="G6" i="1" s="1"/>
  <c r="F10" i="1"/>
  <c r="G10" i="1" s="1"/>
  <c r="F5" i="1"/>
  <c r="G4" i="1" s="1"/>
  <c r="F11" i="1"/>
  <c r="G11" i="1" s="1"/>
  <c r="F8" i="1"/>
  <c r="F9" i="1"/>
  <c r="F7" i="1"/>
  <c r="G7" i="1" s="1"/>
  <c r="G8" i="1" l="1"/>
  <c r="G12" i="1" s="1"/>
  <c r="D7" i="2"/>
  <c r="D8" i="2"/>
  <c r="H8" i="2" s="1"/>
  <c r="F9" i="2"/>
  <c r="G9" i="2" s="1"/>
  <c r="D12" i="2"/>
  <c r="D11" i="2"/>
  <c r="D10" i="2"/>
  <c r="F10" i="2" s="1"/>
  <c r="G10" i="2" s="1"/>
  <c r="D6" i="2"/>
  <c r="F6" i="2" s="1"/>
  <c r="G6" i="2" s="1"/>
  <c r="D5" i="2"/>
  <c r="F12" i="1"/>
  <c r="K9" i="2" l="1"/>
  <c r="J9" i="2"/>
  <c r="H9" i="2"/>
  <c r="F8" i="2"/>
  <c r="H7" i="2"/>
  <c r="F7" i="2"/>
  <c r="H11" i="2"/>
  <c r="F11" i="2"/>
  <c r="F5" i="2"/>
  <c r="D13" i="2"/>
  <c r="H5" i="2"/>
  <c r="H12" i="2"/>
  <c r="J12" i="2" s="1"/>
  <c r="F12" i="2"/>
  <c r="G12" i="2" s="1"/>
  <c r="K12" i="2" s="1"/>
  <c r="J8" i="2" l="1"/>
  <c r="G8" i="2"/>
  <c r="K8" i="2" s="1"/>
  <c r="H13" i="2"/>
  <c r="G7" i="2"/>
  <c r="K7" i="2" s="1"/>
  <c r="J7" i="2"/>
  <c r="G5" i="2"/>
  <c r="K5" i="2" s="1"/>
  <c r="J5" i="2"/>
  <c r="G11" i="2"/>
  <c r="K11" i="2" s="1"/>
  <c r="J11" i="2"/>
  <c r="C5" i="3" l="1"/>
  <c r="G5" i="3" s="1"/>
</calcChain>
</file>

<file path=xl/sharedStrings.xml><?xml version="1.0" encoding="utf-8"?>
<sst xmlns="http://schemas.openxmlformats.org/spreadsheetml/2006/main" count="74" uniqueCount="51">
  <si>
    <t>รวม</t>
  </si>
  <si>
    <t>หุ้นต่างประเทศ</t>
  </si>
  <si>
    <t>หุ้นไทย</t>
  </si>
  <si>
    <t>TMB Global Bond</t>
  </si>
  <si>
    <t>ตราสารหนี้ไทย</t>
  </si>
  <si>
    <t>ส่วนต่าง</t>
  </si>
  <si>
    <t>แผน</t>
  </si>
  <si>
    <t>ปัจจุบัน</t>
  </si>
  <si>
    <t>สัดส่วนสินทรัพย์ - รายสินทรัพย์</t>
  </si>
  <si>
    <t>สัดส่วนสินทรัพย์ - รายกองทุน</t>
  </si>
  <si>
    <t>มูลค่าปัจจุบัน</t>
  </si>
  <si>
    <t>กองทุน</t>
  </si>
  <si>
    <t>K-FIXED</t>
  </si>
  <si>
    <t>KFSPLUS</t>
  </si>
  <si>
    <t>BTP</t>
  </si>
  <si>
    <t>ABSM</t>
  </si>
  <si>
    <t>ตราสารหนี้ ตปท.</t>
  </si>
  <si>
    <t>ME by TMB</t>
  </si>
  <si>
    <t>สินทรัพย์</t>
  </si>
  <si>
    <t>SCBSP500</t>
  </si>
  <si>
    <t xml:space="preserve">ปรับปรุงล่าสุด ณ </t>
  </si>
  <si>
    <t>รายงานแสดงมูลค่าพอร์ตการลงทุน</t>
  </si>
  <si>
    <t>ตลาดเงิน</t>
  </si>
  <si>
    <t>ทางเลือก</t>
  </si>
  <si>
    <t>จำนวนหน่วย</t>
  </si>
  <si>
    <t>NAV</t>
  </si>
  <si>
    <t>TGoldBullion-H</t>
  </si>
  <si>
    <t>Portfolio's Asset Allocation</t>
  </si>
  <si>
    <t>สัดส่วน (%)</t>
  </si>
  <si>
    <t>ลงทุนเพิ่ม</t>
  </si>
  <si>
    <t>กำไร (ขาดทุน)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</si>
  <si>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</si>
  <si>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</si>
  <si>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</si>
  <si>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</si>
  <si>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</si>
  <si>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</si>
  <si>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</si>
  <si>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</si>
  <si>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</si>
  <si>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</si>
  <si>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</si>
  <si>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</si>
  <si>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</si>
  <si>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ปี</t>
  </si>
  <si>
    <t>กำไรสะสม</t>
  </si>
  <si>
    <t>มูลค่าต้นงวด</t>
  </si>
  <si>
    <t>มูลค่าปลายงวด</t>
  </si>
  <si>
    <t>สำหรับปี</t>
  </si>
  <si>
    <t>สรุปผลกำไร/ขาดทุน (รายเดือน)</t>
  </si>
  <si>
    <t>นำเงินออก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</si>
</sst>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[$-107041E]d\ mmm\ yy;@"/>
    <numFmt numFmtId="166" formatCode="#,##0.0000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ordia New"/>
      <family val="2"/>
    </font>
    <font>
      <sz val="16"/>
      <color theme="1"/>
      <name val="Cordia New"/>
      <family val="2"/>
    </font>
    <font>
      <b/>
      <sz val="18"/>
      <color theme="1"/>
      <name val="Cordia New"/>
      <family val="2"/>
    </font>
    <font>
      <sz val="18"/>
      <color theme="1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rgb="FFFEF9F4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 indent="1"/>
    </xf>
    <xf numFmtId="4" fontId="3" fillId="0" borderId="2" xfId="0" applyNumberFormat="1" applyFont="1" applyBorder="1" applyAlignment="1">
      <alignment horizontal="right" vertical="center" indent="1"/>
    </xf>
    <xf numFmtId="0" fontId="3" fillId="0" borderId="0" xfId="0" applyFont="1"/>
    <xf numFmtId="0" fontId="3" fillId="0" borderId="2" xfId="0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0" borderId="2" xfId="0" applyFont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 indent="1"/>
    </xf>
    <xf numFmtId="164" fontId="2" fillId="5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right" vertical="center" indent="1"/>
    </xf>
    <xf numFmtId="166" fontId="3" fillId="0" borderId="2" xfId="0" applyNumberFormat="1" applyFont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right" vertical="center" indent="1"/>
    </xf>
    <xf numFmtId="0" fontId="4" fillId="4" borderId="0" xfId="0" applyFont="1" applyFill="1"/>
    <xf numFmtId="0" fontId="5" fillId="4" borderId="0" xfId="0" applyFont="1" applyFill="1"/>
    <xf numFmtId="0" fontId="4" fillId="4" borderId="0" xfId="0" applyFont="1" applyFill="1" applyAlignment="1">
      <alignment horizontal="right"/>
    </xf>
    <xf numFmtId="165" fontId="4" fillId="4" borderId="0" xfId="0" applyNumberFormat="1" applyFont="1" applyFill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indent="1"/>
    </xf>
    <xf numFmtId="164" fontId="3" fillId="4" borderId="2" xfId="2" applyNumberFormat="1" applyFont="1" applyFill="1" applyBorder="1" applyAlignment="1">
      <alignment horizontal="right" indent="1"/>
    </xf>
    <xf numFmtId="164" fontId="2" fillId="5" borderId="2" xfId="2" applyNumberFormat="1" applyFont="1" applyFill="1" applyBorder="1" applyAlignment="1">
      <alignment horizontal="right" indent="1"/>
    </xf>
    <xf numFmtId="167" fontId="3" fillId="4" borderId="2" xfId="1" applyNumberFormat="1" applyFont="1" applyFill="1" applyBorder="1" applyAlignment="1">
      <alignment horizontal="right" indent="1"/>
    </xf>
    <xf numFmtId="167" fontId="2" fillId="8" borderId="2" xfId="0" applyNumberFormat="1" applyFont="1" applyFill="1" applyBorder="1" applyAlignment="1">
      <alignment horizontal="right" indent="1"/>
    </xf>
    <xf numFmtId="167" fontId="2" fillId="6" borderId="2" xfId="0" applyNumberFormat="1" applyFont="1" applyFill="1" applyBorder="1" applyAlignment="1">
      <alignment horizontal="right" indent="1"/>
    </xf>
    <xf numFmtId="167" fontId="2" fillId="5" borderId="2" xfId="0" applyNumberFormat="1" applyFont="1" applyFill="1" applyBorder="1" applyAlignment="1">
      <alignment horizontal="right" indent="1"/>
    </xf>
    <xf numFmtId="10" fontId="3" fillId="4" borderId="0" xfId="2" applyNumberFormat="1" applyFont="1" applyFill="1"/>
    <xf numFmtId="167" fontId="3" fillId="4" borderId="0" xfId="0" applyNumberFormat="1" applyFont="1" applyFill="1"/>
    <xf numFmtId="164" fontId="3" fillId="4" borderId="0" xfId="2" applyNumberFormat="1" applyFont="1" applyFill="1"/>
    <xf numFmtId="0" fontId="2" fillId="5" borderId="1" xfId="0" applyFont="1" applyFill="1" applyBorder="1" applyAlignment="1">
      <alignment horizontal="right" vertical="center" indent="1"/>
    </xf>
    <xf numFmtId="0" fontId="2" fillId="5" borderId="7" xfId="0" applyFont="1" applyFill="1" applyBorder="1" applyAlignment="1">
      <alignment horizontal="right" vertical="center" indent="1"/>
    </xf>
    <xf numFmtId="0" fontId="2" fillId="5" borderId="3" xfId="0" applyFont="1" applyFill="1" applyBorder="1" applyAlignment="1">
      <alignment horizontal="right" vertical="center" indent="1"/>
    </xf>
    <xf numFmtId="164" fontId="3" fillId="3" borderId="4" xfId="0" applyNumberFormat="1" applyFont="1" applyFill="1" applyBorder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 indent="1"/>
    </xf>
    <xf numFmtId="0" fontId="2" fillId="5" borderId="7" xfId="0" applyFont="1" applyFill="1" applyBorder="1" applyAlignment="1">
      <alignment horizontal="right" indent="1"/>
    </xf>
    <xf numFmtId="0" fontId="2" fillId="5" borderId="3" xfId="0" applyFont="1" applyFill="1" applyBorder="1" applyAlignment="1">
      <alignment horizontal="right" indent="1"/>
    </xf>
    <xf numFmtId="0" fontId="2" fillId="5" borderId="2" xfId="0" applyFont="1" applyFill="1" applyBorder="1" applyAlignment="1">
      <alignment horizontal="right" vertical="center" indent="1"/>
    </xf>
    <xf numFmtId="0" fontId="2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indent="1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9C0006"/>
      </font>
    </dxf>
    <dxf>
      <font>
        <color theme="9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zoomScale="145" zoomScaleNormal="145" workbookViewId="0">
      <selection activeCell="G1" sqref="G1"/>
    </sheetView>
  </sheetViews>
  <sheetFormatPr defaultRowHeight="24" x14ac:dyDescent="0.55000000000000004"/>
  <cols>
    <col min="1" max="1" width="22" style="5" customWidth="1"/>
    <col min="2" max="2" width="26.140625" style="5" customWidth="1"/>
    <col min="3" max="3" width="20.7109375" style="5" customWidth="1"/>
    <col min="4" max="4" width="14.85546875" style="5" customWidth="1"/>
    <col min="5" max="5" width="18.85546875" style="5" customWidth="1"/>
    <col min="6" max="7" width="14.5703125" style="5" customWidth="1"/>
    <col min="8" max="16384" width="9.140625" style="5"/>
  </cols>
  <sheetData>
    <row r="1" spans="1:7" ht="27.75" x14ac:dyDescent="0.65">
      <c r="A1" s="17" t="s">
        <v>21</v>
      </c>
      <c r="B1" s="18"/>
      <c r="C1" s="18"/>
      <c r="D1" s="18"/>
      <c r="E1" s="18"/>
      <c r="F1" s="19" t="s">
        <v>20</v>
      </c>
      <c r="G1" s="20">
        <v>41922</v>
      </c>
    </row>
    <row r="2" spans="1:7" ht="10.5" customHeight="1" x14ac:dyDescent="0.55000000000000004">
      <c r="A2" s="10"/>
      <c r="B2" s="10"/>
      <c r="C2" s="10"/>
      <c r="D2" s="10"/>
      <c r="E2" s="10"/>
      <c r="F2" s="10"/>
      <c r="G2" s="10"/>
    </row>
    <row r="3" spans="1:7" s="1" customFormat="1" ht="34.5" customHeight="1" x14ac:dyDescent="0.25">
      <c r="A3" s="2" t="s">
        <v>18</v>
      </c>
      <c r="B3" s="2" t="s">
        <v>11</v>
      </c>
      <c r="C3" s="2" t="s">
        <v>24</v>
      </c>
      <c r="D3" s="2" t="s">
        <v>25</v>
      </c>
      <c r="E3" s="2" t="s">
        <v>10</v>
      </c>
      <c r="F3" s="40" t="s">
        <v>28</v>
      </c>
      <c r="G3" s="41"/>
    </row>
    <row r="4" spans="1:7" s="1" customFormat="1" ht="34.5" customHeight="1" x14ac:dyDescent="0.25">
      <c r="A4" s="42" t="s">
        <v>22</v>
      </c>
      <c r="B4" s="6" t="s">
        <v>17</v>
      </c>
      <c r="C4" s="14">
        <v>10000</v>
      </c>
      <c r="D4" s="15">
        <v>1</v>
      </c>
      <c r="E4" s="4">
        <f>C4*D4</f>
        <v>10000</v>
      </c>
      <c r="F4" s="3">
        <f t="shared" ref="F4:F11" si="0">E4/$E$12</f>
        <v>2.0021648253805396E-2</v>
      </c>
      <c r="G4" s="38">
        <f>SUM(F4:F5)</f>
        <v>3.8960883817340891E-2</v>
      </c>
    </row>
    <row r="5" spans="1:7" s="1" customFormat="1" ht="34.5" customHeight="1" x14ac:dyDescent="0.25">
      <c r="A5" s="42"/>
      <c r="B5" s="6" t="s">
        <v>13</v>
      </c>
      <c r="C5" s="14">
        <v>485.23570000000001</v>
      </c>
      <c r="D5" s="15">
        <v>19.494399999999999</v>
      </c>
      <c r="E5" s="4">
        <f t="shared" ref="E5:E11" si="1">C5*D5</f>
        <v>9459.3788300799988</v>
      </c>
      <c r="F5" s="3">
        <f t="shared" si="0"/>
        <v>1.8939235563535495E-2</v>
      </c>
      <c r="G5" s="39"/>
    </row>
    <row r="6" spans="1:7" s="1" customFormat="1" ht="34.5" customHeight="1" x14ac:dyDescent="0.25">
      <c r="A6" s="6" t="s">
        <v>4</v>
      </c>
      <c r="B6" s="6" t="s">
        <v>12</v>
      </c>
      <c r="C6" s="14">
        <v>16714.400585455762</v>
      </c>
      <c r="D6" s="15">
        <v>11.068300000000001</v>
      </c>
      <c r="E6" s="4">
        <f t="shared" si="1"/>
        <v>185000.00000000003</v>
      </c>
      <c r="F6" s="3">
        <f t="shared" si="0"/>
        <v>0.37040049269539987</v>
      </c>
      <c r="G6" s="3">
        <f>F6</f>
        <v>0.37040049269539987</v>
      </c>
    </row>
    <row r="7" spans="1:7" s="1" customFormat="1" ht="34.5" customHeight="1" x14ac:dyDescent="0.25">
      <c r="A7" s="6" t="s">
        <v>16</v>
      </c>
      <c r="B7" s="6" t="s">
        <v>3</v>
      </c>
      <c r="C7" s="14">
        <v>14520.554226627641</v>
      </c>
      <c r="D7" s="15">
        <v>13.084899999999999</v>
      </c>
      <c r="E7" s="4">
        <f t="shared" si="1"/>
        <v>190000</v>
      </c>
      <c r="F7" s="3">
        <f t="shared" si="0"/>
        <v>0.38041131682230256</v>
      </c>
      <c r="G7" s="3">
        <f>F7</f>
        <v>0.38041131682230256</v>
      </c>
    </row>
    <row r="8" spans="1:7" s="1" customFormat="1" ht="34.5" customHeight="1" x14ac:dyDescent="0.25">
      <c r="A8" s="42" t="s">
        <v>2</v>
      </c>
      <c r="B8" s="6" t="s">
        <v>14</v>
      </c>
      <c r="C8" s="14">
        <v>1251.7594174033504</v>
      </c>
      <c r="D8" s="15">
        <v>35.949399999999997</v>
      </c>
      <c r="E8" s="4">
        <f t="shared" si="1"/>
        <v>45000</v>
      </c>
      <c r="F8" s="3">
        <f t="shared" si="0"/>
        <v>9.0097417142124284E-2</v>
      </c>
      <c r="G8" s="38">
        <f>SUM(F8:F9)</f>
        <v>0.17018401015734586</v>
      </c>
    </row>
    <row r="9" spans="1:7" s="1" customFormat="1" ht="34.5" customHeight="1" x14ac:dyDescent="0.25">
      <c r="A9" s="42"/>
      <c r="B9" s="6" t="s">
        <v>15</v>
      </c>
      <c r="C9" s="14">
        <v>895.81653677326881</v>
      </c>
      <c r="D9" s="15">
        <v>44.652000000000001</v>
      </c>
      <c r="E9" s="4">
        <f t="shared" si="1"/>
        <v>40000</v>
      </c>
      <c r="F9" s="3">
        <f t="shared" si="0"/>
        <v>8.0086593015221585E-2</v>
      </c>
      <c r="G9" s="39"/>
    </row>
    <row r="10" spans="1:7" s="1" customFormat="1" ht="34.5" customHeight="1" x14ac:dyDescent="0.25">
      <c r="A10" s="6" t="s">
        <v>1</v>
      </c>
      <c r="B10" s="6" t="s">
        <v>19</v>
      </c>
      <c r="C10" s="14">
        <v>0</v>
      </c>
      <c r="D10" s="15">
        <v>13.7712</v>
      </c>
      <c r="E10" s="4">
        <f t="shared" si="1"/>
        <v>0</v>
      </c>
      <c r="F10" s="3">
        <f t="shared" si="0"/>
        <v>0</v>
      </c>
      <c r="G10" s="3">
        <f>F10</f>
        <v>0</v>
      </c>
    </row>
    <row r="11" spans="1:7" s="1" customFormat="1" ht="34.5" customHeight="1" x14ac:dyDescent="0.25">
      <c r="A11" s="6" t="s">
        <v>23</v>
      </c>
      <c r="B11" s="6" t="s">
        <v>26</v>
      </c>
      <c r="C11" s="14">
        <v>2295.2625780389276</v>
      </c>
      <c r="D11" s="15">
        <v>8.7135999999999996</v>
      </c>
      <c r="E11" s="4">
        <f t="shared" si="1"/>
        <v>20000</v>
      </c>
      <c r="F11" s="3">
        <f t="shared" si="0"/>
        <v>4.0043296507610793E-2</v>
      </c>
      <c r="G11" s="3">
        <f>F11</f>
        <v>4.0043296507610793E-2</v>
      </c>
    </row>
    <row r="12" spans="1:7" s="1" customFormat="1" ht="34.5" customHeight="1" x14ac:dyDescent="0.25">
      <c r="A12" s="35" t="s">
        <v>0</v>
      </c>
      <c r="B12" s="36"/>
      <c r="C12" s="36"/>
      <c r="D12" s="37"/>
      <c r="E12" s="12">
        <f>SUM(E4:E11)</f>
        <v>499459.37883008004</v>
      </c>
      <c r="F12" s="16">
        <f>SUM(F4:F11)</f>
        <v>1</v>
      </c>
      <c r="G12" s="16">
        <f>SUM(G4:G11)</f>
        <v>1</v>
      </c>
    </row>
  </sheetData>
  <mergeCells count="6">
    <mergeCell ref="A12:D12"/>
    <mergeCell ref="G4:G5"/>
    <mergeCell ref="F3:G3"/>
    <mergeCell ref="G8:G9"/>
    <mergeCell ref="A4:A5"/>
    <mergeCell ref="A8:A9"/>
  </mergeCells>
  <printOptions horizontalCentered="1"/>
  <pageMargins left="0.17" right="0.17" top="0.59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45" zoomScaleNormal="145" workbookViewId="0">
      <selection activeCell="H13" sqref="H13"/>
    </sheetView>
  </sheetViews>
  <sheetFormatPr defaultRowHeight="24" x14ac:dyDescent="0.55000000000000004"/>
  <cols>
    <col min="1" max="1" width="9" style="10" customWidth="1"/>
    <col min="2" max="2" width="14.28515625" style="10" customWidth="1"/>
    <col min="3" max="7" width="18.140625" style="10" customWidth="1"/>
    <col min="8" max="8" width="11.28515625" style="10" customWidth="1"/>
    <col min="9" max="9" width="9.140625" style="10"/>
    <col min="10" max="10" width="11.85546875" style="10" bestFit="1" customWidth="1"/>
    <col min="11" max="16384" width="9.140625" style="10"/>
  </cols>
  <sheetData>
    <row r="1" spans="1:10" ht="27.75" x14ac:dyDescent="0.65">
      <c r="A1" s="17" t="s">
        <v>49</v>
      </c>
      <c r="B1" s="17"/>
      <c r="C1" s="18"/>
      <c r="D1" s="18"/>
      <c r="E1" s="18"/>
      <c r="F1" s="18"/>
      <c r="G1" s="19" t="s">
        <v>48</v>
      </c>
      <c r="H1" s="17">
        <v>2014</v>
      </c>
    </row>
    <row r="2" spans="1:10" ht="14.25" customHeight="1" x14ac:dyDescent="0.55000000000000004"/>
    <row r="3" spans="1:10" x14ac:dyDescent="0.55000000000000004">
      <c r="A3" s="21" t="s">
        <v>44</v>
      </c>
      <c r="B3" s="21" t="s">
        <v>31</v>
      </c>
      <c r="C3" s="23" t="s">
        <v>46</v>
      </c>
      <c r="D3" s="22" t="s">
        <v>50</v>
      </c>
      <c r="E3" s="24" t="s">
        <v>29</v>
      </c>
      <c r="F3" s="23" t="s">
        <v>47</v>
      </c>
      <c r="G3" s="46" t="s">
        <v>30</v>
      </c>
      <c r="H3" s="47"/>
    </row>
    <row r="4" spans="1:10" x14ac:dyDescent="0.55000000000000004">
      <c r="A4" s="43">
        <v>2014</v>
      </c>
      <c r="B4" s="25" t="s">
        <v>32</v>
      </c>
      <c r="C4" s="28">
        <v>500000</v>
      </c>
      <c r="D4" s="28">
        <v>0</v>
      </c>
      <c r="E4" s="28">
        <v>5000</v>
      </c>
      <c r="F4" s="28">
        <v>510000</v>
      </c>
      <c r="G4" s="28">
        <f>F4-E4+D4-C4</f>
        <v>5000</v>
      </c>
      <c r="H4" s="26">
        <f>G4/(C4+(E4-D4)/2)</f>
        <v>9.9502487562189053E-3</v>
      </c>
    </row>
    <row r="5" spans="1:10" x14ac:dyDescent="0.55000000000000004">
      <c r="A5" s="44"/>
      <c r="B5" s="25" t="s">
        <v>33</v>
      </c>
      <c r="C5" s="28">
        <f>F4</f>
        <v>510000</v>
      </c>
      <c r="D5" s="28">
        <v>0</v>
      </c>
      <c r="E5" s="28">
        <v>5000</v>
      </c>
      <c r="F5" s="28">
        <v>515000</v>
      </c>
      <c r="G5" s="28">
        <f t="shared" ref="G5:G15" si="0">F5-E5+D5-C5</f>
        <v>0</v>
      </c>
      <c r="H5" s="26">
        <f t="shared" ref="H5:H15" si="1">G5/(C5+(E5-D5)/2)</f>
        <v>0</v>
      </c>
    </row>
    <row r="6" spans="1:10" x14ac:dyDescent="0.55000000000000004">
      <c r="A6" s="44"/>
      <c r="B6" s="25" t="s">
        <v>34</v>
      </c>
      <c r="C6" s="28">
        <f t="shared" ref="C6:C15" si="2">F5</f>
        <v>515000</v>
      </c>
      <c r="D6" s="28">
        <v>0</v>
      </c>
      <c r="E6" s="28">
        <v>5000</v>
      </c>
      <c r="F6" s="28">
        <v>508000</v>
      </c>
      <c r="G6" s="28">
        <f t="shared" si="0"/>
        <v>-12000</v>
      </c>
      <c r="H6" s="26">
        <f t="shared" si="1"/>
        <v>-2.318840579710145E-2</v>
      </c>
    </row>
    <row r="7" spans="1:10" x14ac:dyDescent="0.55000000000000004">
      <c r="A7" s="44"/>
      <c r="B7" s="25" t="s">
        <v>35</v>
      </c>
      <c r="C7" s="28">
        <f t="shared" si="2"/>
        <v>508000</v>
      </c>
      <c r="D7" s="28">
        <v>0</v>
      </c>
      <c r="E7" s="28">
        <v>5000</v>
      </c>
      <c r="F7" s="28">
        <v>514000</v>
      </c>
      <c r="G7" s="28">
        <f t="shared" si="0"/>
        <v>1000</v>
      </c>
      <c r="H7" s="26">
        <f t="shared" si="1"/>
        <v>1.9588638589618022E-3</v>
      </c>
    </row>
    <row r="8" spans="1:10" x14ac:dyDescent="0.55000000000000004">
      <c r="A8" s="44"/>
      <c r="B8" s="25" t="s">
        <v>36</v>
      </c>
      <c r="C8" s="28">
        <f t="shared" si="2"/>
        <v>514000</v>
      </c>
      <c r="D8" s="28">
        <v>0</v>
      </c>
      <c r="E8" s="28">
        <v>5000</v>
      </c>
      <c r="F8" s="28">
        <v>530000</v>
      </c>
      <c r="G8" s="28">
        <f t="shared" si="0"/>
        <v>11000</v>
      </c>
      <c r="H8" s="26">
        <f t="shared" si="1"/>
        <v>2.1297192642787996E-2</v>
      </c>
    </row>
    <row r="9" spans="1:10" x14ac:dyDescent="0.55000000000000004">
      <c r="A9" s="44"/>
      <c r="B9" s="25" t="s">
        <v>37</v>
      </c>
      <c r="C9" s="28">
        <f t="shared" si="2"/>
        <v>530000</v>
      </c>
      <c r="D9" s="28">
        <v>0</v>
      </c>
      <c r="E9" s="28">
        <v>5000</v>
      </c>
      <c r="F9" s="28">
        <v>540000</v>
      </c>
      <c r="G9" s="28">
        <f t="shared" si="0"/>
        <v>5000</v>
      </c>
      <c r="H9" s="26">
        <f t="shared" si="1"/>
        <v>9.3896713615023476E-3</v>
      </c>
    </row>
    <row r="10" spans="1:10" x14ac:dyDescent="0.55000000000000004">
      <c r="A10" s="44"/>
      <c r="B10" s="25" t="s">
        <v>38</v>
      </c>
      <c r="C10" s="28">
        <f t="shared" si="2"/>
        <v>540000</v>
      </c>
      <c r="D10" s="28">
        <v>0</v>
      </c>
      <c r="E10" s="28">
        <v>5000</v>
      </c>
      <c r="F10" s="28">
        <v>560000</v>
      </c>
      <c r="G10" s="28">
        <f t="shared" si="0"/>
        <v>15000</v>
      </c>
      <c r="H10" s="26">
        <f t="shared" si="1"/>
        <v>2.7649769585253458E-2</v>
      </c>
    </row>
    <row r="11" spans="1:10" x14ac:dyDescent="0.55000000000000004">
      <c r="A11" s="44"/>
      <c r="B11" s="25" t="s">
        <v>39</v>
      </c>
      <c r="C11" s="28">
        <f t="shared" si="2"/>
        <v>560000</v>
      </c>
      <c r="D11" s="28">
        <v>50000</v>
      </c>
      <c r="E11" s="28">
        <v>5000</v>
      </c>
      <c r="F11" s="28">
        <v>508000</v>
      </c>
      <c r="G11" s="28">
        <f t="shared" si="0"/>
        <v>-7000</v>
      </c>
      <c r="H11" s="26">
        <f t="shared" si="1"/>
        <v>-1.3023255813953489E-2</v>
      </c>
      <c r="J11" s="33"/>
    </row>
    <row r="12" spans="1:10" x14ac:dyDescent="0.55000000000000004">
      <c r="A12" s="44"/>
      <c r="B12" s="25" t="s">
        <v>40</v>
      </c>
      <c r="C12" s="28">
        <f t="shared" si="2"/>
        <v>508000</v>
      </c>
      <c r="D12" s="28">
        <v>0</v>
      </c>
      <c r="E12" s="28">
        <v>5000</v>
      </c>
      <c r="F12" s="28">
        <v>500000</v>
      </c>
      <c r="G12" s="28">
        <f t="shared" si="0"/>
        <v>-13000</v>
      </c>
      <c r="H12" s="26">
        <f t="shared" si="1"/>
        <v>-2.5465230166503428E-2</v>
      </c>
    </row>
    <row r="13" spans="1:10" x14ac:dyDescent="0.55000000000000004">
      <c r="A13" s="44"/>
      <c r="B13" s="25" t="s">
        <v>41</v>
      </c>
      <c r="C13" s="28">
        <f t="shared" si="2"/>
        <v>500000</v>
      </c>
      <c r="D13" s="28">
        <v>0</v>
      </c>
      <c r="E13" s="28">
        <v>5000</v>
      </c>
      <c r="F13" s="28">
        <v>506000</v>
      </c>
      <c r="G13" s="28">
        <f t="shared" si="0"/>
        <v>1000</v>
      </c>
      <c r="H13" s="26">
        <f t="shared" si="1"/>
        <v>1.990049751243781E-3</v>
      </c>
    </row>
    <row r="14" spans="1:10" x14ac:dyDescent="0.55000000000000004">
      <c r="A14" s="44"/>
      <c r="B14" s="25" t="s">
        <v>42</v>
      </c>
      <c r="C14" s="28">
        <f t="shared" si="2"/>
        <v>506000</v>
      </c>
      <c r="D14" s="28">
        <v>0</v>
      </c>
      <c r="E14" s="28">
        <v>5000</v>
      </c>
      <c r="F14" s="28">
        <v>522000</v>
      </c>
      <c r="G14" s="28">
        <f t="shared" si="0"/>
        <v>11000</v>
      </c>
      <c r="H14" s="26">
        <f t="shared" si="1"/>
        <v>2.1632251720747297E-2</v>
      </c>
    </row>
    <row r="15" spans="1:10" x14ac:dyDescent="0.55000000000000004">
      <c r="A15" s="45"/>
      <c r="B15" s="25" t="s">
        <v>43</v>
      </c>
      <c r="C15" s="28">
        <f t="shared" si="2"/>
        <v>522000</v>
      </c>
      <c r="D15" s="28">
        <v>0</v>
      </c>
      <c r="E15" s="28">
        <v>5000</v>
      </c>
      <c r="F15" s="28">
        <v>530000</v>
      </c>
      <c r="G15" s="28">
        <f t="shared" si="0"/>
        <v>3000</v>
      </c>
      <c r="H15" s="26">
        <f t="shared" si="1"/>
        <v>5.7197330791229741E-3</v>
      </c>
    </row>
    <row r="16" spans="1:10" x14ac:dyDescent="0.55000000000000004">
      <c r="A16" s="48" t="s">
        <v>0</v>
      </c>
      <c r="B16" s="49"/>
      <c r="C16" s="50"/>
      <c r="D16" s="30">
        <f>SUM(D4:D15)</f>
        <v>50000</v>
      </c>
      <c r="E16" s="29">
        <f>SUM(E4:E15)</f>
        <v>60000</v>
      </c>
      <c r="F16" s="23" t="s">
        <v>45</v>
      </c>
      <c r="G16" s="31">
        <f>SUM(G4:G15)</f>
        <v>20000</v>
      </c>
      <c r="H16" s="27">
        <f>G16/(C4+(E16-D16)/2)</f>
        <v>3.9603960396039604E-2</v>
      </c>
    </row>
    <row r="17" spans="8:8" x14ac:dyDescent="0.55000000000000004">
      <c r="H17" s="32"/>
    </row>
    <row r="18" spans="8:8" x14ac:dyDescent="0.55000000000000004">
      <c r="H18" s="34"/>
    </row>
  </sheetData>
  <mergeCells count="3">
    <mergeCell ref="A4:A15"/>
    <mergeCell ref="G3:H3"/>
    <mergeCell ref="A16:C16"/>
  </mergeCells>
  <conditionalFormatting sqref="G4:H15 H1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130" zoomScaleNormal="130" workbookViewId="0">
      <selection activeCell="K5" sqref="K5:K6"/>
    </sheetView>
  </sheetViews>
  <sheetFormatPr defaultRowHeight="24" x14ac:dyDescent="0.55000000000000004"/>
  <cols>
    <col min="1" max="1" width="16.140625" style="5" customWidth="1"/>
    <col min="2" max="2" width="21.5703125" style="5" customWidth="1"/>
    <col min="3" max="3" width="16.42578125" style="5" customWidth="1"/>
    <col min="4" max="6" width="10.42578125" style="5" customWidth="1"/>
    <col min="7" max="7" width="13.140625" style="5" customWidth="1"/>
    <col min="8" max="10" width="10.42578125" style="5" customWidth="1"/>
    <col min="11" max="11" width="13.140625" style="5" customWidth="1"/>
    <col min="12" max="16384" width="9.140625" style="5"/>
  </cols>
  <sheetData>
    <row r="1" spans="1:11" ht="27.75" x14ac:dyDescent="0.65">
      <c r="A1" s="17" t="s">
        <v>27</v>
      </c>
      <c r="B1" s="18"/>
      <c r="C1" s="18"/>
      <c r="D1" s="18"/>
      <c r="E1" s="18"/>
      <c r="F1" s="18"/>
      <c r="G1" s="18"/>
      <c r="H1" s="18"/>
      <c r="I1" s="18"/>
      <c r="J1" s="19" t="s">
        <v>20</v>
      </c>
      <c r="K1" s="20">
        <v>41922</v>
      </c>
    </row>
    <row r="2" spans="1:11" ht="10.5" customHeight="1" x14ac:dyDescent="0.5500000000000000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1" customFormat="1" ht="34.5" customHeight="1" x14ac:dyDescent="0.25">
      <c r="A3" s="52" t="s">
        <v>18</v>
      </c>
      <c r="B3" s="52" t="s">
        <v>11</v>
      </c>
      <c r="C3" s="52" t="s">
        <v>10</v>
      </c>
      <c r="D3" s="52" t="s">
        <v>9</v>
      </c>
      <c r="E3" s="52"/>
      <c r="F3" s="52"/>
      <c r="G3" s="52"/>
      <c r="H3" s="52" t="s">
        <v>8</v>
      </c>
      <c r="I3" s="52"/>
      <c r="J3" s="52"/>
      <c r="K3" s="52"/>
    </row>
    <row r="4" spans="1:11" s="1" customFormat="1" ht="34.5" customHeight="1" x14ac:dyDescent="0.25">
      <c r="A4" s="52"/>
      <c r="B4" s="52"/>
      <c r="C4" s="52"/>
      <c r="D4" s="2" t="s">
        <v>7</v>
      </c>
      <c r="E4" s="2" t="s">
        <v>6</v>
      </c>
      <c r="F4" s="52" t="s">
        <v>5</v>
      </c>
      <c r="G4" s="52"/>
      <c r="H4" s="2" t="s">
        <v>7</v>
      </c>
      <c r="I4" s="2" t="s">
        <v>6</v>
      </c>
      <c r="J4" s="52" t="s">
        <v>5</v>
      </c>
      <c r="K4" s="52"/>
    </row>
    <row r="5" spans="1:11" s="1" customFormat="1" ht="34.5" customHeight="1" x14ac:dyDescent="0.25">
      <c r="A5" s="53" t="s">
        <v>22</v>
      </c>
      <c r="B5" s="6" t="s">
        <v>17</v>
      </c>
      <c r="C5" s="4">
        <f>'1. Outstanding'!E4</f>
        <v>10000</v>
      </c>
      <c r="D5" s="7">
        <f t="shared" ref="D5:D12" si="0">C5/$C$13</f>
        <v>2.0021648253805396E-2</v>
      </c>
      <c r="E5" s="8">
        <v>0</v>
      </c>
      <c r="F5" s="9">
        <f t="shared" ref="F5:F12" si="1">E5-D5</f>
        <v>-2.0021648253805396E-2</v>
      </c>
      <c r="G5" s="4">
        <f t="shared" ref="G5:G12" si="2">F5*$C$13</f>
        <v>-10000</v>
      </c>
      <c r="H5" s="54">
        <f>SUM(D5:D6)</f>
        <v>3.8960883817340891E-2</v>
      </c>
      <c r="I5" s="55">
        <v>0</v>
      </c>
      <c r="J5" s="56">
        <f>SUM(F5:F6)</f>
        <v>-3.8960883817340891E-2</v>
      </c>
      <c r="K5" s="57">
        <f>SUM(G5:G6)</f>
        <v>-19459.378830080001</v>
      </c>
    </row>
    <row r="6" spans="1:11" s="1" customFormat="1" ht="34.5" customHeight="1" x14ac:dyDescent="0.25">
      <c r="A6" s="53"/>
      <c r="B6" s="6" t="s">
        <v>13</v>
      </c>
      <c r="C6" s="4">
        <f>'1. Outstanding'!E5</f>
        <v>9459.3788300799988</v>
      </c>
      <c r="D6" s="7">
        <f t="shared" si="0"/>
        <v>1.8939235563535495E-2</v>
      </c>
      <c r="E6" s="8">
        <v>0</v>
      </c>
      <c r="F6" s="9">
        <f t="shared" si="1"/>
        <v>-1.8939235563535495E-2</v>
      </c>
      <c r="G6" s="4">
        <f t="shared" si="2"/>
        <v>-9459.3788300799988</v>
      </c>
      <c r="H6" s="54"/>
      <c r="I6" s="55"/>
      <c r="J6" s="56"/>
      <c r="K6" s="57"/>
    </row>
    <row r="7" spans="1:11" s="1" customFormat="1" ht="34.5" customHeight="1" x14ac:dyDescent="0.25">
      <c r="A7" s="11" t="s">
        <v>4</v>
      </c>
      <c r="B7" s="6" t="s">
        <v>12</v>
      </c>
      <c r="C7" s="4">
        <f>'1. Outstanding'!E6</f>
        <v>185000.00000000003</v>
      </c>
      <c r="D7" s="7">
        <f t="shared" si="0"/>
        <v>0.37040049269539987</v>
      </c>
      <c r="E7" s="8">
        <v>0.4</v>
      </c>
      <c r="F7" s="9">
        <f t="shared" si="1"/>
        <v>2.9599507304600148E-2</v>
      </c>
      <c r="G7" s="4">
        <f t="shared" si="2"/>
        <v>14783.751532032007</v>
      </c>
      <c r="H7" s="7">
        <f t="shared" ref="H7:K8" si="3">SUM(D7:D7)</f>
        <v>0.37040049269539987</v>
      </c>
      <c r="I7" s="8">
        <f t="shared" si="3"/>
        <v>0.4</v>
      </c>
      <c r="J7" s="9">
        <f t="shared" si="3"/>
        <v>2.9599507304600148E-2</v>
      </c>
      <c r="K7" s="4">
        <f t="shared" si="3"/>
        <v>14783.751532032007</v>
      </c>
    </row>
    <row r="8" spans="1:11" s="1" customFormat="1" ht="34.5" customHeight="1" x14ac:dyDescent="0.25">
      <c r="A8" s="11" t="s">
        <v>16</v>
      </c>
      <c r="B8" s="6" t="s">
        <v>3</v>
      </c>
      <c r="C8" s="4">
        <f>'1. Outstanding'!E7</f>
        <v>190000</v>
      </c>
      <c r="D8" s="7">
        <f t="shared" si="0"/>
        <v>0.38041131682230256</v>
      </c>
      <c r="E8" s="8">
        <v>0.4</v>
      </c>
      <c r="F8" s="9">
        <f t="shared" si="1"/>
        <v>1.9588683177697463E-2</v>
      </c>
      <c r="G8" s="4">
        <f t="shared" si="2"/>
        <v>9783.7515320320126</v>
      </c>
      <c r="H8" s="7">
        <f t="shared" si="3"/>
        <v>0.38041131682230256</v>
      </c>
      <c r="I8" s="8">
        <f t="shared" si="3"/>
        <v>0.4</v>
      </c>
      <c r="J8" s="9">
        <f t="shared" si="3"/>
        <v>1.9588683177697463E-2</v>
      </c>
      <c r="K8" s="4">
        <f t="shared" si="3"/>
        <v>9783.7515320320126</v>
      </c>
    </row>
    <row r="9" spans="1:11" s="1" customFormat="1" ht="34.5" customHeight="1" x14ac:dyDescent="0.25">
      <c r="A9" s="53" t="s">
        <v>2</v>
      </c>
      <c r="B9" s="6" t="s">
        <v>14</v>
      </c>
      <c r="C9" s="4">
        <f>'1. Outstanding'!E8</f>
        <v>45000</v>
      </c>
      <c r="D9" s="7">
        <f t="shared" si="0"/>
        <v>9.0097417142124284E-2</v>
      </c>
      <c r="E9" s="8">
        <v>7.4999999999999997E-2</v>
      </c>
      <c r="F9" s="9">
        <f t="shared" si="1"/>
        <v>-1.5097417142124286E-2</v>
      </c>
      <c r="G9" s="4">
        <f t="shared" si="2"/>
        <v>-7540.5465877439983</v>
      </c>
      <c r="H9" s="54">
        <f>SUM(D9:D10)</f>
        <v>0.17018401015734586</v>
      </c>
      <c r="I9" s="55">
        <f>SUM(E9:E10)</f>
        <v>0.15</v>
      </c>
      <c r="J9" s="56">
        <f>SUM(F9:F10)</f>
        <v>-2.0184010157345875E-2</v>
      </c>
      <c r="K9" s="57">
        <f>SUM(G9:G10)</f>
        <v>-10081.093175487997</v>
      </c>
    </row>
    <row r="10" spans="1:11" s="1" customFormat="1" ht="34.5" customHeight="1" x14ac:dyDescent="0.25">
      <c r="A10" s="53"/>
      <c r="B10" s="6" t="s">
        <v>15</v>
      </c>
      <c r="C10" s="4">
        <f>'1. Outstanding'!E9</f>
        <v>40000</v>
      </c>
      <c r="D10" s="7">
        <f t="shared" si="0"/>
        <v>8.0086593015221585E-2</v>
      </c>
      <c r="E10" s="8">
        <v>7.4999999999999997E-2</v>
      </c>
      <c r="F10" s="9">
        <f t="shared" si="1"/>
        <v>-5.0865930152215882E-3</v>
      </c>
      <c r="G10" s="4">
        <f t="shared" si="2"/>
        <v>-2540.5465877439983</v>
      </c>
      <c r="H10" s="54"/>
      <c r="I10" s="55"/>
      <c r="J10" s="56"/>
      <c r="K10" s="57"/>
    </row>
    <row r="11" spans="1:11" s="1" customFormat="1" ht="34.5" customHeight="1" x14ac:dyDescent="0.25">
      <c r="A11" s="11" t="s">
        <v>1</v>
      </c>
      <c r="B11" s="6" t="s">
        <v>19</v>
      </c>
      <c r="C11" s="4">
        <f>'1. Outstanding'!E10</f>
        <v>0</v>
      </c>
      <c r="D11" s="7">
        <f t="shared" si="0"/>
        <v>0</v>
      </c>
      <c r="E11" s="8">
        <v>0</v>
      </c>
      <c r="F11" s="9">
        <f t="shared" si="1"/>
        <v>0</v>
      </c>
      <c r="G11" s="4">
        <f t="shared" si="2"/>
        <v>0</v>
      </c>
      <c r="H11" s="7">
        <f>SUM(D11:D11)</f>
        <v>0</v>
      </c>
      <c r="I11" s="8">
        <f>SUM(E11:E11)</f>
        <v>0</v>
      </c>
      <c r="J11" s="9">
        <f>SUM(F11:F11)</f>
        <v>0</v>
      </c>
      <c r="K11" s="4">
        <f>SUM(G11:G11)</f>
        <v>0</v>
      </c>
    </row>
    <row r="12" spans="1:11" s="1" customFormat="1" ht="34.5" customHeight="1" x14ac:dyDescent="0.25">
      <c r="A12" s="11" t="s">
        <v>23</v>
      </c>
      <c r="B12" s="6" t="s">
        <v>26</v>
      </c>
      <c r="C12" s="4">
        <f>'1. Outstanding'!E11</f>
        <v>20000</v>
      </c>
      <c r="D12" s="7">
        <f t="shared" si="0"/>
        <v>4.0043296507610793E-2</v>
      </c>
      <c r="E12" s="8">
        <v>0.05</v>
      </c>
      <c r="F12" s="9">
        <f t="shared" si="1"/>
        <v>9.95670349238921E-3</v>
      </c>
      <c r="G12" s="4">
        <f t="shared" si="2"/>
        <v>4972.9689415040029</v>
      </c>
      <c r="H12" s="7">
        <f>D12</f>
        <v>4.0043296507610793E-2</v>
      </c>
      <c r="I12" s="8">
        <f>E12</f>
        <v>0.05</v>
      </c>
      <c r="J12" s="9">
        <f>I12-H12</f>
        <v>9.95670349238921E-3</v>
      </c>
      <c r="K12" s="4">
        <f>G12</f>
        <v>4972.9689415040029</v>
      </c>
    </row>
    <row r="13" spans="1:11" s="1" customFormat="1" ht="34.5" customHeight="1" x14ac:dyDescent="0.25">
      <c r="A13" s="51" t="s">
        <v>0</v>
      </c>
      <c r="B13" s="51"/>
      <c r="C13" s="12">
        <f>SUM(C5:C12)</f>
        <v>499459.37883008004</v>
      </c>
      <c r="D13" s="13">
        <f>SUM(D5:D12)</f>
        <v>1</v>
      </c>
      <c r="E13" s="13">
        <f>SUM(E5:E12)</f>
        <v>1</v>
      </c>
      <c r="F13" s="13"/>
      <c r="G13" s="12"/>
      <c r="H13" s="13">
        <f>SUM(H5:H12)</f>
        <v>1</v>
      </c>
      <c r="I13" s="13">
        <f>SUM(I5:I12)</f>
        <v>1</v>
      </c>
      <c r="J13" s="13"/>
      <c r="K13" s="12"/>
    </row>
  </sheetData>
  <mergeCells count="18">
    <mergeCell ref="J9:J10"/>
    <mergeCell ref="K9:K10"/>
    <mergeCell ref="A13:B13"/>
    <mergeCell ref="H3:K3"/>
    <mergeCell ref="F4:G4"/>
    <mergeCell ref="J4:K4"/>
    <mergeCell ref="A5:A6"/>
    <mergeCell ref="H5:H6"/>
    <mergeCell ref="I5:I6"/>
    <mergeCell ref="J5:J6"/>
    <mergeCell ref="K5:K6"/>
    <mergeCell ref="A3:A4"/>
    <mergeCell ref="B3:B4"/>
    <mergeCell ref="C3:C4"/>
    <mergeCell ref="D3:G3"/>
    <mergeCell ref="A9:A10"/>
    <mergeCell ref="H9:H10"/>
    <mergeCell ref="I9:I10"/>
  </mergeCells>
  <conditionalFormatting sqref="F5:G12 J5:K12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17" right="0.17" top="0.59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Outstanding</vt:lpstr>
      <vt:lpstr>2. Profit &amp; Loss</vt:lpstr>
      <vt:lpstr>3. Asset Allocation</vt:lpstr>
      <vt:lpstr>'1. Outstanding'!Print_Area</vt:lpstr>
      <vt:lpstr>'3. Asset Allocation'!Print_Area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Sakda Sappapapanyawong</dc:creator>
  <cp:lastModifiedBy>Sakda Sappapapanyawong</cp:lastModifiedBy>
  <dcterms:created xsi:type="dcterms:W3CDTF">2014-10-13T01:23:41Z</dcterms:created>
  <dcterms:modified xsi:type="dcterms:W3CDTF">2014-10-22T23:38:07Z</dcterms:modified>
</cp:coreProperties>
</file>